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22695" windowHeight="9405"/>
  </bookViews>
  <sheets>
    <sheet name="Summary" sheetId="1" r:id="rId1"/>
    <sheet name="Reconciliation of HO QS " sheetId="2" r:id="rId2"/>
    <sheet name="Balance Sheet" sheetId="3" r:id="rId3"/>
    <sheet name="Income Statement" sheetId="4" r:id="rId4"/>
    <sheet name="Comprehensive Income" sheetId="5" r:id="rId5"/>
    <sheet name="Equity" sheetId="6" r:id="rId6"/>
    <sheet name="Cash Flow" sheetId="7" r:id="rId7"/>
    <sheet name="Fixed Maturity Exhibit" sheetId="8" r:id="rId8"/>
    <sheet name="Net Investment Income" sheetId="9" r:id="rId9"/>
    <sheet name="Taxes" sheetId="10" r:id="rId10"/>
    <sheet name="Premium Comparison" sheetId="11" r:id="rId11"/>
    <sheet name="NWP Comparison Excluding HO QS" sheetId="12" r:id="rId12"/>
    <sheet name="Current Year Cat Ratio" sheetId="13" r:id="rId13"/>
    <sheet name="Prior Year Cat Ratio" sheetId="14" r:id="rId14"/>
    <sheet name="Loss Cost Trends" sheetId="15" r:id="rId15"/>
  </sheets>
  <definedNames>
    <definedName name="_xlnm.Print_Area" localSheetId="0">Summary!$A$1:$I$53</definedName>
  </definedNames>
  <calcPr calcId="145621"/>
</workbook>
</file>

<file path=xl/calcChain.xml><?xml version="1.0" encoding="utf-8"?>
<calcChain xmlns="http://schemas.openxmlformats.org/spreadsheetml/2006/main">
  <c r="G46" i="1" l="1"/>
  <c r="I44" i="1"/>
  <c r="I46" i="1" s="1"/>
  <c r="G44" i="1"/>
  <c r="N67" i="14"/>
  <c r="H63" i="14"/>
  <c r="H67" i="14" s="1"/>
  <c r="F63" i="14"/>
  <c r="F67" i="14" s="1"/>
  <c r="D63" i="14"/>
  <c r="D67" i="14" s="1"/>
  <c r="B63" i="14"/>
  <c r="B67" i="14" s="1"/>
  <c r="N34" i="14"/>
  <c r="H30" i="14"/>
  <c r="H34" i="14" s="1"/>
  <c r="F30" i="14"/>
  <c r="F34" i="14" s="1"/>
  <c r="D30" i="14"/>
  <c r="D34" i="14" s="1"/>
  <c r="B30" i="14"/>
  <c r="B34" i="14" s="1"/>
  <c r="H67" i="13"/>
  <c r="F67" i="13"/>
  <c r="D67" i="13"/>
  <c r="B67" i="13"/>
  <c r="B61" i="13"/>
  <c r="B54" i="13"/>
  <c r="B46" i="13"/>
  <c r="H28" i="13"/>
  <c r="F28" i="13"/>
  <c r="D28" i="13"/>
  <c r="B28" i="13"/>
  <c r="H21" i="13"/>
  <c r="F21" i="13"/>
  <c r="D21" i="13"/>
  <c r="B21" i="13"/>
  <c r="H13" i="13"/>
  <c r="H30" i="13" s="1"/>
  <c r="H34" i="13" s="1"/>
  <c r="F13" i="13"/>
  <c r="F30" i="13" s="1"/>
  <c r="F34" i="13" s="1"/>
  <c r="D13" i="13"/>
  <c r="D30" i="13" s="1"/>
  <c r="D34" i="13" s="1"/>
  <c r="B13" i="13"/>
  <c r="B30" i="13" s="1"/>
  <c r="B34" i="13" s="1"/>
  <c r="C20" i="12"/>
  <c r="B20" i="12"/>
  <c r="E20" i="12" s="1"/>
  <c r="C19" i="12"/>
  <c r="B19" i="12"/>
  <c r="E19" i="12" s="1"/>
  <c r="C18" i="12"/>
  <c r="C21" i="12" s="1"/>
  <c r="B18" i="12"/>
  <c r="B21" i="12" s="1"/>
  <c r="E21" i="12" s="1"/>
  <c r="C15" i="12"/>
  <c r="B15" i="12"/>
  <c r="E15" i="12" s="1"/>
  <c r="E14" i="12"/>
  <c r="D14" i="12"/>
  <c r="D15" i="12" s="1"/>
  <c r="E11" i="12"/>
  <c r="C11" i="12"/>
  <c r="B11" i="12"/>
  <c r="E10" i="12"/>
  <c r="D10" i="12"/>
  <c r="E9" i="12"/>
  <c r="D9" i="12"/>
  <c r="E8" i="12"/>
  <c r="D8" i="12"/>
  <c r="D11" i="12" s="1"/>
  <c r="J56" i="11"/>
  <c r="B56" i="11"/>
  <c r="N54" i="11"/>
  <c r="P54" i="11" s="1"/>
  <c r="F54" i="11"/>
  <c r="H54" i="11" s="1"/>
  <c r="D54" i="11"/>
  <c r="N53" i="11"/>
  <c r="P53" i="11" s="1"/>
  <c r="H53" i="11"/>
  <c r="F53" i="11"/>
  <c r="N52" i="11"/>
  <c r="P52" i="11" s="1"/>
  <c r="H52" i="11"/>
  <c r="F52" i="11"/>
  <c r="N51" i="11"/>
  <c r="P51" i="11" s="1"/>
  <c r="H51" i="11"/>
  <c r="F51" i="11"/>
  <c r="N50" i="11"/>
  <c r="P50" i="11" s="1"/>
  <c r="H50" i="11"/>
  <c r="F50" i="11"/>
  <c r="N47" i="11"/>
  <c r="P47" i="11" s="1"/>
  <c r="H47" i="11"/>
  <c r="F47" i="11"/>
  <c r="D47" i="11"/>
  <c r="N46" i="11"/>
  <c r="P46" i="11" s="1"/>
  <c r="H46" i="11"/>
  <c r="F46" i="11"/>
  <c r="N45" i="11"/>
  <c r="P45" i="11" s="1"/>
  <c r="H45" i="11"/>
  <c r="F45" i="11"/>
  <c r="N44" i="11"/>
  <c r="P44" i="11" s="1"/>
  <c r="H44" i="11"/>
  <c r="F44" i="11"/>
  <c r="N43" i="11"/>
  <c r="P43" i="11" s="1"/>
  <c r="H43" i="11"/>
  <c r="F43" i="11"/>
  <c r="N42" i="11"/>
  <c r="P42" i="11" s="1"/>
  <c r="H42" i="11"/>
  <c r="F42" i="11"/>
  <c r="N39" i="11"/>
  <c r="N56" i="11" s="1"/>
  <c r="P56" i="11" s="1"/>
  <c r="D39" i="11"/>
  <c r="F39" i="11" s="1"/>
  <c r="P38" i="11"/>
  <c r="N38" i="11"/>
  <c r="F38" i="11"/>
  <c r="H38" i="11" s="1"/>
  <c r="P37" i="11"/>
  <c r="N37" i="11"/>
  <c r="F37" i="11"/>
  <c r="H37" i="11" s="1"/>
  <c r="N36" i="11"/>
  <c r="P36" i="11" s="1"/>
  <c r="F36" i="11"/>
  <c r="H36" i="11" s="1"/>
  <c r="J29" i="11"/>
  <c r="B29" i="11"/>
  <c r="N27" i="11"/>
  <c r="P27" i="11" s="1"/>
  <c r="D27" i="11"/>
  <c r="F27" i="11" s="1"/>
  <c r="H27" i="11" s="1"/>
  <c r="P26" i="11"/>
  <c r="N26" i="11"/>
  <c r="F26" i="11"/>
  <c r="H26" i="11" s="1"/>
  <c r="P25" i="11"/>
  <c r="N25" i="11"/>
  <c r="F25" i="11"/>
  <c r="H25" i="11" s="1"/>
  <c r="P24" i="11"/>
  <c r="N24" i="11"/>
  <c r="F24" i="11"/>
  <c r="H24" i="11" s="1"/>
  <c r="P23" i="11"/>
  <c r="N23" i="11"/>
  <c r="F23" i="11"/>
  <c r="H23" i="11" s="1"/>
  <c r="P20" i="11"/>
  <c r="N20" i="11"/>
  <c r="D20" i="11"/>
  <c r="F20" i="11" s="1"/>
  <c r="H20" i="11" s="1"/>
  <c r="N19" i="11"/>
  <c r="P19" i="11" s="1"/>
  <c r="F19" i="11"/>
  <c r="H19" i="11" s="1"/>
  <c r="N18" i="11"/>
  <c r="P18" i="11" s="1"/>
  <c r="F18" i="11"/>
  <c r="H18" i="11" s="1"/>
  <c r="N17" i="11"/>
  <c r="P17" i="11" s="1"/>
  <c r="F17" i="11"/>
  <c r="H17" i="11" s="1"/>
  <c r="N16" i="11"/>
  <c r="P16" i="11" s="1"/>
  <c r="F16" i="11"/>
  <c r="H16" i="11" s="1"/>
  <c r="N15" i="11"/>
  <c r="P15" i="11" s="1"/>
  <c r="F15" i="11"/>
  <c r="H15" i="11" s="1"/>
  <c r="N12" i="11"/>
  <c r="N29" i="11" s="1"/>
  <c r="P29" i="11" s="1"/>
  <c r="F12" i="11"/>
  <c r="H12" i="11" s="1"/>
  <c r="D12" i="11"/>
  <c r="D29" i="11" s="1"/>
  <c r="P11" i="11"/>
  <c r="N11" i="11"/>
  <c r="H11" i="11"/>
  <c r="F11" i="11"/>
  <c r="P10" i="11"/>
  <c r="N10" i="11"/>
  <c r="H10" i="11"/>
  <c r="F10" i="11"/>
  <c r="P9" i="11"/>
  <c r="N9" i="11"/>
  <c r="H9" i="11"/>
  <c r="F9" i="11"/>
  <c r="G38" i="10"/>
  <c r="E47" i="3"/>
  <c r="C47" i="3"/>
  <c r="E38" i="3"/>
  <c r="E49" i="3" s="1"/>
  <c r="C38" i="3"/>
  <c r="C49" i="3" s="1"/>
  <c r="E15" i="3"/>
  <c r="E27" i="3" s="1"/>
  <c r="C15" i="3"/>
  <c r="C27" i="3" s="1"/>
  <c r="I38" i="2"/>
  <c r="K38" i="2" s="1"/>
  <c r="K37" i="2"/>
  <c r="I37" i="2"/>
  <c r="I36" i="2"/>
  <c r="K36" i="2" s="1"/>
  <c r="K35" i="2"/>
  <c r="I35" i="2"/>
  <c r="I34" i="2"/>
  <c r="K34" i="2" s="1"/>
  <c r="I31" i="2"/>
  <c r="K31" i="2" s="1"/>
  <c r="K18" i="2"/>
  <c r="K16" i="2"/>
  <c r="K15" i="2"/>
  <c r="K17" i="2" s="1"/>
  <c r="K23" i="2" s="1"/>
  <c r="K13" i="2"/>
  <c r="K19" i="2" s="1"/>
  <c r="I53" i="1"/>
  <c r="G53" i="1"/>
  <c r="C53" i="1"/>
  <c r="E52" i="1"/>
  <c r="E53" i="1" s="1"/>
  <c r="K40" i="2" l="1"/>
  <c r="K42" i="2"/>
  <c r="K44" i="2" s="1"/>
  <c r="K24" i="2"/>
  <c r="K25" i="2" s="1"/>
  <c r="K43" i="2"/>
  <c r="K41" i="2"/>
  <c r="H39" i="11"/>
  <c r="F56" i="11"/>
  <c r="H56" i="11" s="1"/>
  <c r="F29" i="11"/>
  <c r="H29" i="11" s="1"/>
  <c r="P39" i="11"/>
  <c r="D56" i="11"/>
  <c r="D18" i="12"/>
  <c r="D19" i="12"/>
  <c r="D20" i="12"/>
  <c r="K21" i="2"/>
  <c r="K22" i="2" s="1"/>
  <c r="E18" i="12"/>
  <c r="P12" i="11"/>
  <c r="D21" i="12" l="1"/>
</calcChain>
</file>

<file path=xl/sharedStrings.xml><?xml version="1.0" encoding="utf-8"?>
<sst xmlns="http://schemas.openxmlformats.org/spreadsheetml/2006/main" count="736" uniqueCount="334">
  <si>
    <t>STATE AUTO FINANCIAL CORPORATION AND SUBSIDIARIES</t>
  </si>
  <si>
    <t>CONSOLIDATED STATEMENTS OF INCOME</t>
  </si>
  <si>
    <t>(unaudited)</t>
  </si>
  <si>
    <t>Three months ended March 31</t>
  </si>
  <si>
    <t>($ in millions, except per share amounts)</t>
  </si>
  <si>
    <t>2015</t>
  </si>
  <si>
    <t/>
  </si>
  <si>
    <t>2014</t>
  </si>
  <si>
    <t>Net premiums written</t>
  </si>
  <si>
    <t>Earned premiums</t>
  </si>
  <si>
    <t>Net investment income</t>
  </si>
  <si>
    <t>Net realized gain on investments</t>
  </si>
  <si>
    <t>Other income</t>
  </si>
  <si>
    <t>Total revenue</t>
  </si>
  <si>
    <t>Income before federal income taxes</t>
  </si>
  <si>
    <t>Federal income tax expense</t>
  </si>
  <si>
    <t>Net income</t>
  </si>
  <si>
    <t>Earnings per common share:</t>
  </si>
  <si>
    <t>- basic</t>
  </si>
  <si>
    <t>- diluted</t>
  </si>
  <si>
    <r>
      <rPr>
        <sz val="10"/>
        <color rgb="FF000000"/>
        <rFont val="Times New Roman"/>
        <family val="1"/>
      </rPr>
      <t xml:space="preserve">Earnings per share from operations </t>
    </r>
    <r>
      <rPr>
        <vertAlign val="superscript"/>
        <sz val="10"/>
        <color rgb="FF000000"/>
        <rFont val="Times New Roman"/>
        <family val="1"/>
      </rPr>
      <t>(A)</t>
    </r>
    <r>
      <rPr>
        <sz val="10"/>
        <color rgb="FF000000"/>
        <rFont val="Times New Roman"/>
        <family val="1"/>
      </rPr>
      <t>:</t>
    </r>
  </si>
  <si>
    <t>Weighted average shares outstanding:</t>
  </si>
  <si>
    <t>Return on average equity (LTM)</t>
  </si>
  <si>
    <t>Book value per share</t>
  </si>
  <si>
    <t>Dividends paid per share</t>
  </si>
  <si>
    <t>Total shares outstanding</t>
  </si>
  <si>
    <t>GAAP ratios:</t>
  </si>
  <si>
    <t>Cat loss and ALAE ratio</t>
  </si>
  <si>
    <t>Non-cat loss and LAE ratio</t>
  </si>
  <si>
    <t>Loss and LAE ratio</t>
  </si>
  <si>
    <t>Expense ratio</t>
  </si>
  <si>
    <t>Combined ratio</t>
  </si>
  <si>
    <r>
      <rPr>
        <vertAlign val="superscript"/>
        <sz val="10"/>
        <color rgb="FF000000"/>
        <rFont val="Times New Roman"/>
        <family val="1"/>
      </rPr>
      <t>(A)</t>
    </r>
    <r>
      <rPr>
        <sz val="10"/>
        <color rgb="FF000000"/>
        <rFont val="Times New Roman"/>
        <family val="1"/>
      </rPr>
      <t xml:space="preserve"> Reconciliation of non-GAAP financial measure:</t>
    </r>
  </si>
  <si>
    <t>Net income from operations:</t>
  </si>
  <si>
    <t>Less net realized gain on investments,</t>
  </si>
  <si>
    <t>less applicable federal income taxes</t>
  </si>
  <si>
    <t>Net income from operations</t>
  </si>
  <si>
    <t>RECONCILIATION OF HO QS ARRANGEMENT CESSION</t>
  </si>
  <si>
    <r>
      <rPr>
        <sz val="10"/>
        <color rgb="FF000000"/>
        <rFont val="Times New Roman"/>
        <family val="1"/>
      </rPr>
      <t xml:space="preserve">The following table sets forth a reconciliation of the expired HO QS Arrangement cession on the Company's overall results and key performance indicators on a pro forma GAAP basis as if it had not been in effect for the three months ended March 31, 2014:
</t>
    </r>
  </si>
  <si>
    <t>Three months ended</t>
  </si>
  <si>
    <t> ($  millions)</t>
  </si>
  <si>
    <t>  </t>
  </si>
  <si>
    <t>As Reported</t>
  </si>
  <si>
    <t>HO QS Cession</t>
  </si>
  <si>
    <t>Pro Forma without HO QS Cession</t>
  </si>
  <si>
    <t>RED</t>
  </si>
  <si>
    <t>Pro Forma without RED and HO QS Cession</t>
  </si>
  <si>
    <t>Earned Premiums</t>
  </si>
  <si>
    <t>Losses and LAE Incurred:</t>
  </si>
  <si>
    <t>Cat loss and ALAE</t>
  </si>
  <si>
    <t>Non-cat loss and LAE</t>
  </si>
  <si>
    <t>Loss and LAE</t>
  </si>
  <si>
    <t>Acquisition and operating expenses</t>
  </si>
  <si>
    <t>Net underwriting (loss) gain</t>
  </si>
  <si>
    <t> ($ in millions)</t>
  </si>
  <si>
    <t>Net underwriting gain</t>
  </si>
  <si>
    <t>CONDENSED CONSOLIDATED BALANCE SHEETS</t>
  </si>
  <si>
    <t>March 31</t>
  </si>
  <si>
    <t>December 31</t>
  </si>
  <si>
    <t>($ and shares in millions, except per share amounts)</t>
  </si>
  <si>
    <t>ASSETS</t>
  </si>
  <si>
    <t>Fixed maturities, available-for-sale, at fair value
(amortized cost $1,894.0 and $1,831.3, respectively)</t>
  </si>
  <si>
    <t>Equity securities, available-for-sale, at fair value
(cost $236.7 and $235.5, respectively)</t>
  </si>
  <si>
    <t>Other invested assets, available-for-sale, at fair value
(cost $54.4 and $50.5, respectively)</t>
  </si>
  <si>
    <t>Other invested assets</t>
  </si>
  <si>
    <t>Notes receivable from affiliate</t>
  </si>
  <si>
    <t>Total investments</t>
  </si>
  <si>
    <t>Cash and cash equivalents</t>
  </si>
  <si>
    <t>Accrued investment income and other assets</t>
  </si>
  <si>
    <t>Deferred policy acquisition costs</t>
  </si>
  <si>
    <t>Reinsurance recoverable on losses and loss expenses payable</t>
  </si>
  <si>
    <t>Prepaid reinsurance premiums</t>
  </si>
  <si>
    <t>Due from affiliate</t>
  </si>
  <si>
    <t>Current federal income taxes</t>
  </si>
  <si>
    <t>Deferred federal income taxes</t>
  </si>
  <si>
    <t>Property and equipment, net</t>
  </si>
  <si>
    <t>Total assets</t>
  </si>
  <si>
    <t>LIABILITIES</t>
  </si>
  <si>
    <t>Losses and loss expenses payable</t>
  </si>
  <si>
    <t>Unearned premiums</t>
  </si>
  <si>
    <t>Notes payable (affiliates $15.5 and $15.5, respectively)</t>
  </si>
  <si>
    <t>Pension and postretirement benefits</t>
  </si>
  <si>
    <t>Due to affiliate</t>
  </si>
  <si>
    <t>Other liabilities</t>
  </si>
  <si>
    <t>Total liabilities</t>
  </si>
  <si>
    <t>STOCKHOLDERS' EQUITY</t>
  </si>
  <si>
    <t>Common stock, without par value. Authorized 100.0 shares; 47.8 and 47.7 shares issued, respectively, at stated value of $2.50 per share</t>
  </si>
  <si>
    <t>Less 6.8 and 6.8 treasury shares, at cost, respectively</t>
  </si>
  <si>
    <t>Additional paid-in capital</t>
  </si>
  <si>
    <t>Accumulated other comprehensive income</t>
  </si>
  <si>
    <t>Retained earnings</t>
  </si>
  <si>
    <t>Total stockholders' equity</t>
  </si>
  <si>
    <t>Total liabilities and stockholders' equity</t>
  </si>
  <si>
    <t>CONDENSED CONSOLIDATED STATEMENTS OF INCOME</t>
  </si>
  <si>
    <t>Three months ended</t>
  </si>
  <si>
    <t>Net investment income (includes $1.2 and $1.2, respectively from affiliates)</t>
  </si>
  <si>
    <t>Other income from affiliates</t>
  </si>
  <si>
    <t>Total revenues</t>
  </si>
  <si>
    <t>Losses and loss expenses</t>
  </si>
  <si>
    <t>Interest expense (includes $0.2 and $0.2, respectively to affiliates)</t>
  </si>
  <si>
    <t>Other expenses</t>
  </si>
  <si>
    <t>Total expenses</t>
  </si>
  <si>
    <t>Basic</t>
  </si>
  <si>
    <t>Diluted</t>
  </si>
  <si>
    <t>Dividends paid per common share</t>
  </si>
  <si>
    <t>CONSOLIDATED STATEMENTS OF COMPREHENSIVE INCOME</t>
  </si>
  <si>
    <t>($ in millions)</t>
  </si>
  <si>
    <t>Other comprehensive income, net of tax:</t>
  </si>
  <si>
    <t>Net unrealized holding gains on investments:</t>
  </si>
  <si>
    <t>Unrealized holding gains</t>
  </si>
  <si>
    <t>Reclassification adjustments for gains realized in net income</t>
  </si>
  <si>
    <t>Income tax expense</t>
  </si>
  <si>
    <t>Total net unrealized holding gains on investments</t>
  </si>
  <si>
    <t>Net unrecognized benefit plan obligations:</t>
  </si>
  <si>
    <t>Net actuarial loss arising during the period</t>
  </si>
  <si>
    <t>Reclassification adjustments for amortization to net income:</t>
  </si>
  <si>
    <t>Prior service credit</t>
  </si>
  <si>
    <t>Net actuarial loss</t>
  </si>
  <si>
    <t>Total net unrecognized benefit plan obligations</t>
  </si>
  <si>
    <t>Other comprehensive income, net of tax</t>
  </si>
  <si>
    <t>Comprehensive income, net of tax</t>
  </si>
  <si>
    <t>CONDENSED CONSOLIDATED STATEMENT OF STOCKHOLDERS' EQUITY</t>
  </si>
  <si>
    <t>($ and shares in millions)</t>
  </si>
  <si>
    <t>Three Months Ended</t>
  </si>
  <si>
    <t>Year Ended</t>
  </si>
  <si>
    <t>Common shares:</t>
  </si>
  <si>
    <t>Balance at beginning of year</t>
  </si>
  <si>
    <t>Issuance of shares</t>
  </si>
  <si>
    <t>Balance at period ended</t>
  </si>
  <si>
    <t>Treasury shares:</t>
  </si>
  <si>
    <t>Balance at beginning of year and period ended</t>
  </si>
  <si>
    <t>Common stock:</t>
  </si>
  <si>
    <t>Treasury stock:</t>
  </si>
  <si>
    <t>Shares acquired on stock option exercises and vested restricted shares</t>
  </si>
  <si>
    <t>Additional paid-in capital:</t>
  </si>
  <si>
    <t>Issuance of common stock</t>
  </si>
  <si>
    <t>Stock options granted</t>
  </si>
  <si>
    <t>Accumulated other comprehensive income:</t>
  </si>
  <si>
    <t>Change in unrealized gains on investments, net of tax</t>
  </si>
  <si>
    <t>Amortization of gain on derivative used in cash flow hedge</t>
  </si>
  <si>
    <t>Change in unrecognized benefit plan obligations, net of tax and reclassification adjustment</t>
  </si>
  <si>
    <t>Retained earnings:</t>
  </si>
  <si>
    <t>Cash dividends paid</t>
  </si>
  <si>
    <t>Total stockholders' equity at period ended</t>
  </si>
  <si>
    <t>CONDENSED CONSOLIDATED STATEMENTS OF CASH FLOWS</t>
  </si>
  <si>
    <t>Cash flows from operating activities:</t>
  </si>
  <si>
    <t>Adjustments to reconcile net income to net cash provided by</t>
  </si>
  <si>
    <t>operating activities:</t>
  </si>
  <si>
    <t>Depreciation, amortization and other, net</t>
  </si>
  <si>
    <t>Share-based compensation</t>
  </si>
  <si>
    <t>Changes in operating assets and liabilities:</t>
  </si>
  <si>
    <t>Postretirement and pension benefits</t>
  </si>
  <si>
    <t>Other liabilities and due to/from affiliate, net</t>
  </si>
  <si>
    <t>Federal income taxes</t>
  </si>
  <si>
    <t>Cash provided from December 31, 2014 unearned premium transfer related to the homeowners quota share arrangement</t>
  </si>
  <si>
    <t>Net cash provided by operating activities</t>
  </si>
  <si>
    <t>Cash flows from investing activities:</t>
  </si>
  <si>
    <t>Purchases of fixed maturities - available-for-sale</t>
  </si>
  <si>
    <t>Purchases of equity securities - available-for-sale</t>
  </si>
  <si>
    <t>Purchases of other invested assets</t>
  </si>
  <si>
    <t>Maturities, calls and principal reductions of fixed maturities - available-for-sale</t>
  </si>
  <si>
    <t>Sales of fixed maturities - available-for-sale</t>
  </si>
  <si>
    <t>Sales of equity securities - available-for-sale</t>
  </si>
  <si>
    <t>Net additions of property and equipment</t>
  </si>
  <si>
    <t>Net cash used in investing activities</t>
  </si>
  <si>
    <t>Cash flows from financing activities:</t>
  </si>
  <si>
    <t>Proceeds from issuance of common stock</t>
  </si>
  <si>
    <t>Payments to acquire treasury shares</t>
  </si>
  <si>
    <t>Payment of dividends</t>
  </si>
  <si>
    <t>Payment of credit facility issue costs</t>
  </si>
  <si>
    <t>Proceeds from long-term debt</t>
  </si>
  <si>
    <t>Redemption of long-term debt</t>
  </si>
  <si>
    <t>Net cash used in financing activities</t>
  </si>
  <si>
    <t>Net decrease in cash and cash equivalents</t>
  </si>
  <si>
    <t>Cash and cash equivalents at beginning of period</t>
  </si>
  <si>
    <t>Cash and cash equivalents at end of period</t>
  </si>
  <si>
    <t>Supplemental disclosures:</t>
  </si>
  <si>
    <t>Federal income taxes paid</t>
  </si>
  <si>
    <t>Interest paid (to affiliates $0.2 and $0.2, respectively)</t>
  </si>
  <si>
    <t>FIXED MATURITIES</t>
  </si>
  <si>
    <t>($ in millions, at fair value)</t>
  </si>
  <si>
    <t>%</t>
  </si>
  <si>
    <t>Fixed Maturities:</t>
  </si>
  <si>
    <t>U.S. treasury securities and obligations</t>
  </si>
  <si>
    <t>of U.S. government agencies</t>
  </si>
  <si>
    <t>Obligations of states and political</t>
  </si>
  <si>
    <t>subdivisions</t>
  </si>
  <si>
    <t>Corporate securities</t>
  </si>
  <si>
    <t>mortgage-backed securities</t>
  </si>
  <si>
    <t>Total fixed maturities</t>
  </si>
  <si>
    <t>Ratings Quality*</t>
  </si>
  <si>
    <t>AAA</t>
  </si>
  <si>
    <t>AA**</t>
  </si>
  <si>
    <t>A</t>
  </si>
  <si>
    <t>Other</t>
  </si>
  <si>
    <t>TIPS, at fair value</t>
  </si>
  <si>
    <t>TIPS, at amortized cost</t>
  </si>
  <si>
    <t>Obligations of states and political subdivisions:</t>
  </si>
  <si>
    <t>By type of bond</t>
  </si>
  <si>
    <t>State general obligations</t>
  </si>
  <si>
    <t>Local general obligations</t>
  </si>
  <si>
    <t>Revenue bonds</t>
  </si>
  <si>
    <t>Pre Refunded bonds</t>
  </si>
  <si>
    <t>Total</t>
  </si>
  <si>
    <t>Top 10 States</t>
  </si>
  <si>
    <t>New York</t>
  </si>
  <si>
    <t>Texas</t>
  </si>
  <si>
    <t>Washington</t>
  </si>
  <si>
    <t>Ohio</t>
  </si>
  <si>
    <t>North Carolina</t>
  </si>
  <si>
    <t>Louisiana</t>
  </si>
  <si>
    <t>Pennsylvania</t>
  </si>
  <si>
    <t>Georgia</t>
  </si>
  <si>
    <t>Virginia</t>
  </si>
  <si>
    <t>Nebraska</t>
  </si>
  <si>
    <t>Nevada</t>
  </si>
  <si>
    <t>Maryland</t>
  </si>
  <si>
    <t>Indiana</t>
  </si>
  <si>
    <t>*Based on ratings by nationally recognized rating agencies. All ratings exclude credit enhancements.</t>
  </si>
  <si>
    <t>**The AA rating category includes securities which have been either pre-refunded or escrowed to maturity.</t>
  </si>
  <si>
    <t>NET INVESTMENT INCOME</t>
  </si>
  <si>
    <t>Quarter to Date</t>
  </si>
  <si>
    <t>Gross investment income</t>
  </si>
  <si>
    <t>Fixed maturities</t>
  </si>
  <si>
    <t>TIPS</t>
  </si>
  <si>
    <t>Equity securities</t>
  </si>
  <si>
    <t>Total gross investment income</t>
  </si>
  <si>
    <t>Less: Investment expenses</t>
  </si>
  <si>
    <t>Year to Date</t>
  </si>
  <si>
    <t>3/31/2014</t>
  </si>
  <si>
    <t>6/30/2014</t>
  </si>
  <si>
    <t>9/30/2014</t>
  </si>
  <si>
    <t>12/31/2014</t>
  </si>
  <si>
    <t>3/31/2015</t>
  </si>
  <si>
    <t>TIPS, fair value</t>
  </si>
  <si>
    <t>TIPS, book value</t>
  </si>
  <si>
    <t>TAXES</t>
  </si>
  <si>
    <t>The following table sets forth the tax effects of temporary differences that give rise to significant portions of deferred tax assets and deferred tax liabilities at March 31, 2015 and December 31, 2014:</t>
  </si>
  <si>
    <t>September 30</t>
  </si>
  <si>
    <t>June 30</t>
  </si>
  <si>
    <t>December  31</t>
  </si>
  <si>
    <t>Deferred tax assets:</t>
  </si>
  <si>
    <t>Unearned premiums not currently deductible</t>
  </si>
  <si>
    <t>Losses and loss expenses payable discounting</t>
  </si>
  <si>
    <t>Realized loss on other-than-temporary impairment</t>
  </si>
  <si>
    <t>Net operating loss carryforward</t>
  </si>
  <si>
    <t>Tax credit carryforwards</t>
  </si>
  <si>
    <t>Total deferred tax assets</t>
  </si>
  <si>
    <t>Deferred tax liabilities:</t>
  </si>
  <si>
    <t>Deferral of policy acquisition costs</t>
  </si>
  <si>
    <t>Net unrealized holding gains on investments</t>
  </si>
  <si>
    <t>Total deferred tax liabilities</t>
  </si>
  <si>
    <t>Total net deferred tax assets before valuation allowance</t>
  </si>
  <si>
    <t>Less valuation allowance</t>
  </si>
  <si>
    <t>Net deferred federal income taxes</t>
  </si>
  <si>
    <t>The following table sets forth the federal income tax expense components for the three months ended March 31, 2015 and 2014:</t>
  </si>
  <si>
    <t>Current tax expense</t>
  </si>
  <si>
    <t>Deferred tax expense</t>
  </si>
  <si>
    <t>Valuation allowance</t>
  </si>
  <si>
    <t>Total federal income tax</t>
  </si>
  <si>
    <t>Based on ASC 740 intraperiod tax allocation guidelines, the change in valuation allowance attributable to continuing operations</t>
  </si>
  <si>
    <t>and other comprehensive income for the three and nine months ended September 30, 2014 and 2013 is as follows:</t>
  </si>
  <si>
    <t>Continuing operations</t>
  </si>
  <si>
    <t>Other comprehensive income (loss)</t>
  </si>
  <si>
    <t>Change in valuation allowance</t>
  </si>
  <si>
    <t>PREMIUM COMPARISON ($ in millions)</t>
  </si>
  <si>
    <t>1ST QUARTER NET WRITTEN PREMIUM</t>
  </si>
  <si>
    <t>Line of business</t>
  </si>
  <si>
    <t>$ Change</t>
  </si>
  <si>
    <t>% Change</t>
  </si>
  <si>
    <t>Personal segment:</t>
  </si>
  <si>
    <t>Personal auto</t>
  </si>
  <si>
    <t>Homeowners</t>
  </si>
  <si>
    <t>Other personal</t>
  </si>
  <si>
    <t>Personal segment</t>
  </si>
  <si>
    <t>Business segment:</t>
  </si>
  <si>
    <t>Commercial auto</t>
  </si>
  <si>
    <t>Commercial multi-peril</t>
  </si>
  <si>
    <t>Fire &amp; allied lines</t>
  </si>
  <si>
    <t>Other &amp; product liability</t>
  </si>
  <si>
    <t>Other commercial</t>
  </si>
  <si>
    <t>Business segment</t>
  </si>
  <si>
    <t>Specialty segment:</t>
  </si>
  <si>
    <t>E&amp;S property</t>
  </si>
  <si>
    <t>E&amp;S casualty</t>
  </si>
  <si>
    <t>Programs</t>
  </si>
  <si>
    <t>Workers' compensation</t>
  </si>
  <si>
    <t>Specialty segment</t>
  </si>
  <si>
    <t>Total all lines</t>
  </si>
  <si>
    <t>1ST QUARTER NET EARNED PREMIUM</t>
  </si>
  <si>
    <t>NET WRITTEN PREMIUM COMPARISON ($ millions)</t>
  </si>
  <si>
    <t>1st Quarter Only</t>
  </si>
  <si>
    <t>As reported:</t>
  </si>
  <si>
    <t>Homeowners:</t>
  </si>
  <si>
    <t>Homeowners cession</t>
  </si>
  <si>
    <t>Total excluding HO QS arrangement:</t>
  </si>
  <si>
    <t>Grand total</t>
  </si>
  <si>
    <t>2015 STATUTORY LOSS AND ALAE RATIOS</t>
  </si>
  <si>
    <t>Loss &amp; ALAE</t>
  </si>
  <si>
    <t>Earned</t>
  </si>
  <si>
    <t>Catastrophe</t>
  </si>
  <si>
    <t>Excluding Cat</t>
  </si>
  <si>
    <t>Statutory</t>
  </si>
  <si>
    <t>Loss &amp; LAE</t>
  </si>
  <si>
    <t>1st Quarter 2015</t>
  </si>
  <si>
    <t>Premium</t>
  </si>
  <si>
    <t>Ratio</t>
  </si>
  <si>
    <t>Personal Segment:</t>
  </si>
  <si>
    <t>Business Segment:</t>
  </si>
  <si>
    <t>E &amp; S property</t>
  </si>
  <si>
    <t>E &amp; S casualty</t>
  </si>
  <si>
    <t>Subtotal all lines - loss and ALAE</t>
  </si>
  <si>
    <t>Total incurred ULAE</t>
  </si>
  <si>
    <t>Total all lines - loss and LAE</t>
  </si>
  <si>
    <t>($ millions)</t>
  </si>
  <si>
    <t>Year to date 2015</t>
  </si>
  <si>
    <t>2014 STATUTORY LOSS AND ALAE RATIOS</t>
  </si>
  <si>
    <t>1st Quarter 2014</t>
  </si>
  <si>
    <t>Year to date 2014</t>
  </si>
  <si>
    <t>ROLLING FOUR QUARTER - ACCIDENT PERIOD INCURRED LOSS COST TRENDS</t>
  </si>
  <si>
    <t>STANDARD PRIVATE PASSENGER AUTO</t>
  </si>
  <si>
    <t>Coverages</t>
  </si>
  <si>
    <t>Frequency</t>
  </si>
  <si>
    <t>Severity</t>
  </si>
  <si>
    <t>Pure Premium</t>
  </si>
  <si>
    <t>Bodily Injury</t>
  </si>
  <si>
    <t>Property Damage</t>
  </si>
  <si>
    <t>Personal Injury Protection</t>
  </si>
  <si>
    <t>Comprehensive</t>
  </si>
  <si>
    <t>Collision</t>
  </si>
  <si>
    <t xml:space="preserve">U.S. government agencies </t>
  </si>
  <si>
    <t>Reinsurance recoverable on losses and loss expenses payable and prepaid reinsurance premiums</t>
  </si>
  <si>
    <t>Deferred policy acquisition (benefits) costs</t>
  </si>
  <si>
    <t>Sales of other invested assets - available-for-sale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</si>
</sst>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_(&quot;$&quot;* #,##0.0_)_%;_(&quot;$&quot;* \(#,##0.0\)_%;_(&quot;$&quot;* &quot;—&quot;_);_(@_)"/>
    <numFmt numFmtId="165" formatCode="_(#,##0.0_)_%;_(\(#,##0.0\)_%;_(&quot;—&quot;_);_(@_)"/>
    <numFmt numFmtId="166" formatCode="_(&quot;$&quot;* #,##0.00_)_%;_(&quot;$&quot;* \(#,##0.00\)_%;_(&quot;$&quot;* &quot;—&quot;_);_(@_)"/>
    <numFmt numFmtId="167" formatCode="#,##0.0_)%;\(#,##0.0\)%;&quot;—&quot;\%;_(@_)"/>
    <numFmt numFmtId="168" formatCode="#,##0_)%;\(#,##0\)%;&quot;—&quot;\%;_(@_)"/>
    <numFmt numFmtId="169" formatCode="#,##0.##########_)%;\(#,##0.##########\)%;&quot;—&quot;\%;_(@_)"/>
    <numFmt numFmtId="170" formatCode="_(#,##0.00_)_%;_(\(#,##0.00\)_%;_(&quot;—&quot;_);_(@_)"/>
    <numFmt numFmtId="171" formatCode="_(#,##0.##########_)_%;_(\(#,##0.##########\)_%;_(&quot;—&quot;_);_(@_)"/>
    <numFmt numFmtId="172" formatCode="mmmm\ d\,\ yyyy"/>
    <numFmt numFmtId="173" formatCode="_(#,##0_)_%;_(\(#,##0\)_%;_(&quot;—&quot;_);_(@_)"/>
    <numFmt numFmtId="174" formatCode="_(&quot;$&quot;* #,##0.0_);_(&quot;$&quot;* \(#,##0.0\);_(&quot;$&quot;* &quot;—&quot;_);_(@_)"/>
    <numFmt numFmtId="175" formatCode="_(#,##0_);_(\(#,##0\);_(&quot;—&quot;_);_(@_)"/>
    <numFmt numFmtId="176" formatCode="_(&quot;$&quot;* #,##0_);_(&quot;$&quot;* \(#,##0\);_(&quot;$&quot;* &quot;—&quot;_);_(@_)"/>
    <numFmt numFmtId="177" formatCode="_(* #,##0.0_);_(* \(#,##0.0\);_(* &quot;-&quot;??_);_(@_)"/>
  </numFmts>
  <fonts count="11" x14ac:knownFonts="1">
    <font>
      <sz val="10"/>
      <color rgb="FF000000"/>
      <name val="Times New Roman"/>
    </font>
    <font>
      <b/>
      <sz val="12"/>
      <color rgb="FF000000"/>
      <name val="Times New Roman"/>
      <family val="1"/>
    </font>
    <font>
      <b/>
      <sz val="10"/>
      <color rgb="FF000000"/>
      <name val="Times New Roman"/>
      <family val="1"/>
    </font>
    <font>
      <i/>
      <sz val="8"/>
      <color rgb="FF000000"/>
      <name val="Times New Roman"/>
      <family val="1"/>
    </font>
    <font>
      <sz val="10"/>
      <color rgb="FFFF0000"/>
      <name val="Times New Roman"/>
      <family val="1"/>
    </font>
    <font>
      <u/>
      <sz val="10"/>
      <color rgb="FF000000"/>
      <name val="Times New Roman"/>
      <family val="1"/>
    </font>
    <font>
      <i/>
      <sz val="10"/>
      <color rgb="FF000000"/>
      <name val="Times New Roman"/>
      <family val="1"/>
    </font>
    <font>
      <b/>
      <u/>
      <sz val="10"/>
      <color rgb="FF000000"/>
      <name val="Times New Roman"/>
      <family val="1"/>
    </font>
    <font>
      <sz val="10"/>
      <color rgb="FF000000"/>
      <name val="Times New Roman"/>
      <family val="1"/>
    </font>
    <font>
      <vertAlign val="superscript"/>
      <sz val="10"/>
      <color rgb="FF000000"/>
      <name val="Times New Roman"/>
      <family val="1"/>
    </font>
    <font>
      <sz val="10"/>
      <color rgb="FF000000"/>
      <name val="Times New Roman"/>
      <family val="1"/>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bottom style="double">
        <color auto="1"/>
      </bottom>
      <diagonal/>
    </border>
  </borders>
  <cellStyleXfs count="2">
    <xf numFmtId="0" fontId="0" fillId="0" borderId="0"/>
    <xf numFmtId="43" fontId="10" fillId="0" borderId="0" applyFont="0" applyFill="0" applyBorder="0" applyAlignment="0" applyProtection="0"/>
  </cellStyleXfs>
  <cellXfs count="139">
    <xf numFmtId="0" fontId="0" fillId="0" borderId="0" xfId="0" applyAlignment="1">
      <alignment wrapText="1"/>
    </xf>
    <xf numFmtId="0" fontId="0" fillId="0" borderId="0" xfId="0" applyAlignment="1">
      <alignment horizontal="left"/>
    </xf>
    <xf numFmtId="0" fontId="2" fillId="0" borderId="0" xfId="0" applyFont="1" applyAlignment="1">
      <alignment horizontal="center" wrapText="1"/>
    </xf>
    <xf numFmtId="0" fontId="0" fillId="0" borderId="0" xfId="0" applyAlignment="1">
      <alignment horizontal="center" wrapText="1"/>
    </xf>
    <xf numFmtId="0" fontId="3" fillId="0" borderId="0" xfId="0" applyFont="1" applyAlignment="1">
      <alignment wrapText="1"/>
    </xf>
    <xf numFmtId="0" fontId="0" fillId="0" borderId="1" xfId="0" applyBorder="1" applyAlignment="1">
      <alignment horizontal="center" wrapText="1"/>
    </xf>
    <xf numFmtId="0" fontId="0" fillId="0" borderId="0" xfId="0" applyAlignment="1">
      <alignment horizontal="left" wrapText="1"/>
    </xf>
    <xf numFmtId="164" fontId="0" fillId="0" borderId="1" xfId="0" applyNumberFormat="1" applyBorder="1" applyAlignment="1"/>
    <xf numFmtId="165" fontId="0" fillId="0" borderId="0" xfId="0" applyNumberFormat="1" applyAlignment="1">
      <alignment horizontal="left"/>
    </xf>
    <xf numFmtId="164" fontId="0" fillId="0" borderId="1" xfId="0" applyNumberFormat="1" applyBorder="1" applyAlignment="1"/>
    <xf numFmtId="165" fontId="0" fillId="0" borderId="2" xfId="0" applyNumberFormat="1" applyBorder="1" applyAlignment="1">
      <alignment horizontal="left"/>
    </xf>
    <xf numFmtId="165" fontId="0" fillId="0" borderId="0" xfId="0" applyNumberFormat="1" applyAlignment="1"/>
    <xf numFmtId="165" fontId="0" fillId="0" borderId="1" xfId="0" applyNumberFormat="1" applyBorder="1" applyAlignment="1"/>
    <xf numFmtId="165" fontId="0" fillId="0" borderId="3" xfId="0" applyNumberFormat="1" applyBorder="1" applyAlignment="1"/>
    <xf numFmtId="164" fontId="0" fillId="0" borderId="4" xfId="0" applyNumberFormat="1" applyBorder="1" applyAlignment="1"/>
    <xf numFmtId="0" fontId="0" fillId="0" borderId="5" xfId="0" applyBorder="1" applyAlignment="1">
      <alignment horizontal="left"/>
    </xf>
    <xf numFmtId="166" fontId="0" fillId="0" borderId="0" xfId="0" applyNumberFormat="1" applyAlignment="1"/>
    <xf numFmtId="166" fontId="0" fillId="0" borderId="0" xfId="0" applyNumberFormat="1" applyAlignment="1">
      <alignment horizontal="left"/>
    </xf>
    <xf numFmtId="165" fontId="0" fillId="0" borderId="0" xfId="0" applyNumberFormat="1" applyAlignment="1">
      <alignment horizontal="left"/>
    </xf>
    <xf numFmtId="167" fontId="0" fillId="0" borderId="0" xfId="0" applyNumberFormat="1" applyAlignment="1"/>
    <xf numFmtId="168" fontId="0" fillId="0" borderId="0" xfId="0" applyNumberFormat="1" applyAlignment="1">
      <alignment horizontal="left"/>
    </xf>
    <xf numFmtId="169" fontId="0" fillId="0" borderId="0" xfId="0" applyNumberFormat="1" applyAlignment="1"/>
    <xf numFmtId="170" fontId="0" fillId="0" borderId="0" xfId="0" applyNumberFormat="1" applyAlignment="1"/>
    <xf numFmtId="171" fontId="0" fillId="0" borderId="0" xfId="0" applyNumberFormat="1" applyAlignment="1"/>
    <xf numFmtId="171" fontId="0" fillId="0" borderId="0" xfId="0" applyNumberFormat="1" applyAlignment="1"/>
    <xf numFmtId="0" fontId="0" fillId="0" borderId="0" xfId="0" applyAlignment="1">
      <alignment wrapText="1" indent="2"/>
    </xf>
    <xf numFmtId="167" fontId="0" fillId="0" borderId="0" xfId="0" applyNumberFormat="1" applyAlignment="1"/>
    <xf numFmtId="168" fontId="0" fillId="0" borderId="0" xfId="0" applyNumberFormat="1" applyAlignment="1">
      <alignment horizontal="left"/>
    </xf>
    <xf numFmtId="168" fontId="0" fillId="0" borderId="0" xfId="0" applyNumberFormat="1" applyAlignment="1"/>
    <xf numFmtId="167" fontId="0" fillId="0" borderId="1" xfId="0" applyNumberFormat="1" applyBorder="1" applyAlignment="1"/>
    <xf numFmtId="168" fontId="0" fillId="0" borderId="1" xfId="0" applyNumberFormat="1" applyBorder="1" applyAlignment="1"/>
    <xf numFmtId="167" fontId="0" fillId="0" borderId="0" xfId="0" applyNumberFormat="1" applyAlignment="1"/>
    <xf numFmtId="167" fontId="0" fillId="0" borderId="4" xfId="0" applyNumberFormat="1" applyBorder="1" applyAlignment="1"/>
    <xf numFmtId="168" fontId="0" fillId="0" borderId="4" xfId="0" applyNumberFormat="1" applyBorder="1" applyAlignment="1"/>
    <xf numFmtId="164" fontId="0" fillId="0" borderId="0" xfId="0" applyNumberFormat="1" applyAlignment="1"/>
    <xf numFmtId="165" fontId="0" fillId="0" borderId="1" xfId="0" applyNumberFormat="1" applyBorder="1" applyAlignment="1"/>
    <xf numFmtId="0" fontId="0" fillId="0" borderId="0" xfId="0" applyAlignment="1">
      <alignment horizontal="center"/>
    </xf>
    <xf numFmtId="0" fontId="3" fillId="0" borderId="0" xfId="0" applyFont="1" applyAlignment="1">
      <alignment horizontal="left"/>
    </xf>
    <xf numFmtId="0" fontId="0" fillId="0" borderId="1" xfId="0" applyBorder="1" applyAlignment="1">
      <alignment horizontal="center"/>
    </xf>
    <xf numFmtId="0" fontId="0" fillId="0" borderId="3" xfId="0" applyBorder="1" applyAlignment="1">
      <alignment horizontal="center" wrapText="1"/>
    </xf>
    <xf numFmtId="165" fontId="0" fillId="0" borderId="2" xfId="0" applyNumberFormat="1" applyBorder="1" applyAlignment="1"/>
    <xf numFmtId="173" fontId="0" fillId="0" borderId="0" xfId="0" applyNumberFormat="1" applyAlignment="1">
      <alignment horizontal="left"/>
    </xf>
    <xf numFmtId="167" fontId="0" fillId="0" borderId="0" xfId="0" applyNumberFormat="1" applyAlignment="1">
      <alignment horizontal="left"/>
    </xf>
    <xf numFmtId="167" fontId="0" fillId="0" borderId="1" xfId="0" applyNumberFormat="1" applyBorder="1" applyAlignment="1"/>
    <xf numFmtId="167" fontId="0" fillId="0" borderId="1" xfId="0" applyNumberFormat="1" applyBorder="1" applyAlignment="1"/>
    <xf numFmtId="167" fontId="0" fillId="0" borderId="4" xfId="0" applyNumberFormat="1" applyBorder="1" applyAlignment="1"/>
    <xf numFmtId="167" fontId="0" fillId="0" borderId="4" xfId="0" applyNumberFormat="1" applyBorder="1" applyAlignment="1"/>
    <xf numFmtId="164" fontId="0" fillId="0" borderId="0" xfId="0" applyNumberFormat="1" applyAlignment="1"/>
    <xf numFmtId="165" fontId="0" fillId="0" borderId="0" xfId="0" applyNumberFormat="1" applyAlignment="1"/>
    <xf numFmtId="164" fontId="0" fillId="0" borderId="4" xfId="0" applyNumberFormat="1" applyBorder="1" applyAlignment="1"/>
    <xf numFmtId="168" fontId="0" fillId="0" borderId="0" xfId="0" applyNumberFormat="1" applyAlignment="1"/>
    <xf numFmtId="169" fontId="0" fillId="0" borderId="1" xfId="0" applyNumberFormat="1" applyBorder="1" applyAlignment="1"/>
    <xf numFmtId="167" fontId="0" fillId="0" borderId="0" xfId="0" applyNumberFormat="1" applyAlignment="1"/>
    <xf numFmtId="169" fontId="0" fillId="0" borderId="4" xfId="0" applyNumberFormat="1" applyBorder="1" applyAlignment="1"/>
    <xf numFmtId="0" fontId="2" fillId="0" borderId="0" xfId="0" applyFont="1" applyAlignment="1">
      <alignment wrapText="1"/>
    </xf>
    <xf numFmtId="0" fontId="0" fillId="0" borderId="0" xfId="0" applyAlignment="1">
      <alignment wrapText="1" indent="3"/>
    </xf>
    <xf numFmtId="165" fontId="0" fillId="0" borderId="0" xfId="0" applyNumberFormat="1" applyAlignment="1"/>
    <xf numFmtId="164" fontId="0" fillId="0" borderId="6" xfId="0" applyNumberFormat="1" applyBorder="1" applyAlignment="1"/>
    <xf numFmtId="174" fontId="0" fillId="0" borderId="0" xfId="0" applyNumberFormat="1" applyAlignment="1"/>
    <xf numFmtId="0" fontId="6" fillId="0" borderId="0" xfId="0" applyFont="1" applyAlignment="1">
      <alignment wrapText="1"/>
    </xf>
    <xf numFmtId="166" fontId="0" fillId="0" borderId="6" xfId="0" applyNumberFormat="1" applyBorder="1" applyAlignment="1"/>
    <xf numFmtId="0" fontId="0" fillId="0" borderId="0" xfId="0" applyAlignment="1">
      <alignment wrapText="1" indent="4"/>
    </xf>
    <xf numFmtId="0" fontId="0" fillId="0" borderId="0" xfId="0" applyAlignment="1">
      <alignment wrapText="1" indent="5"/>
    </xf>
    <xf numFmtId="0" fontId="0" fillId="0" borderId="0" xfId="0" applyAlignment="1">
      <alignment wrapText="1" indent="5"/>
    </xf>
    <xf numFmtId="165" fontId="0" fillId="0" borderId="1" xfId="0" applyNumberFormat="1" applyBorder="1" applyAlignment="1"/>
    <xf numFmtId="175" fontId="0" fillId="0" borderId="0" xfId="0" applyNumberFormat="1" applyAlignment="1">
      <alignment horizontal="left"/>
    </xf>
    <xf numFmtId="165" fontId="0" fillId="0" borderId="4" xfId="0" applyNumberFormat="1" applyBorder="1" applyAlignment="1"/>
    <xf numFmtId="165" fontId="0" fillId="0" borderId="6" xfId="0" applyNumberFormat="1" applyBorder="1" applyAlignment="1"/>
    <xf numFmtId="165" fontId="0" fillId="0" borderId="6" xfId="0" applyNumberFormat="1" applyBorder="1" applyAlignment="1"/>
    <xf numFmtId="176" fontId="0" fillId="0" borderId="0" xfId="0" applyNumberFormat="1" applyAlignment="1">
      <alignment horizontal="left"/>
    </xf>
    <xf numFmtId="165" fontId="0" fillId="0" borderId="3" xfId="0" applyNumberFormat="1" applyBorder="1" applyAlignment="1"/>
    <xf numFmtId="164" fontId="0" fillId="0" borderId="6" xfId="0" applyNumberFormat="1" applyBorder="1" applyAlignment="1"/>
    <xf numFmtId="165" fontId="0" fillId="0" borderId="1" xfId="0" applyNumberFormat="1" applyBorder="1" applyAlignment="1">
      <alignment horizontal="left"/>
    </xf>
    <xf numFmtId="0" fontId="5" fillId="0" borderId="0" xfId="0" applyFont="1" applyAlignment="1">
      <alignment wrapText="1"/>
    </xf>
    <xf numFmtId="0" fontId="0" fillId="0" borderId="0" xfId="0" applyAlignment="1">
      <alignment wrapText="1" indent="1"/>
    </xf>
    <xf numFmtId="0" fontId="0" fillId="0" borderId="0" xfId="0" applyAlignment="1">
      <alignment horizontal="left" indent="1"/>
    </xf>
    <xf numFmtId="14" fontId="2" fillId="0" borderId="1" xfId="0" applyNumberFormat="1" applyFont="1" applyBorder="1" applyAlignment="1">
      <alignment horizontal="center"/>
    </xf>
    <xf numFmtId="0" fontId="2" fillId="0" borderId="1" xfId="0" applyFont="1" applyBorder="1" applyAlignment="1">
      <alignment horizontal="center" wrapText="1"/>
    </xf>
    <xf numFmtId="164" fontId="0" fillId="0" borderId="2" xfId="0" applyNumberFormat="1" applyBorder="1" applyAlignment="1"/>
    <xf numFmtId="164" fontId="0" fillId="0" borderId="2" xfId="0" applyNumberFormat="1" applyBorder="1" applyAlignment="1"/>
    <xf numFmtId="174" fontId="0" fillId="0" borderId="0" xfId="0" applyNumberFormat="1" applyAlignment="1">
      <alignment horizontal="left"/>
    </xf>
    <xf numFmtId="0" fontId="2" fillId="0" borderId="0" xfId="0" applyFont="1" applyAlignment="1">
      <alignment horizontal="center"/>
    </xf>
    <xf numFmtId="14" fontId="2" fillId="0" borderId="1" xfId="0" applyNumberFormat="1" applyFont="1" applyBorder="1" applyAlignment="1">
      <alignment horizontal="center"/>
    </xf>
    <xf numFmtId="0" fontId="2" fillId="0" borderId="1" xfId="0" applyFont="1" applyBorder="1" applyAlignment="1">
      <alignment horizontal="center"/>
    </xf>
    <xf numFmtId="165" fontId="0" fillId="0" borderId="2" xfId="0" applyNumberFormat="1" applyBorder="1" applyAlignment="1"/>
    <xf numFmtId="165" fontId="0" fillId="0" borderId="2" xfId="0" applyNumberFormat="1" applyBorder="1" applyAlignment="1"/>
    <xf numFmtId="167" fontId="0" fillId="0" borderId="0" xfId="0" applyNumberFormat="1" applyAlignment="1"/>
    <xf numFmtId="165" fontId="0" fillId="0" borderId="4" xfId="0" applyNumberFormat="1" applyBorder="1" applyAlignment="1">
      <alignment horizontal="left"/>
    </xf>
    <xf numFmtId="165" fontId="0" fillId="0" borderId="4" xfId="0" applyNumberFormat="1" applyBorder="1" applyAlignment="1"/>
    <xf numFmtId="14" fontId="7" fillId="0" borderId="0" xfId="0" applyNumberFormat="1" applyFont="1" applyAlignment="1">
      <alignment horizontal="center"/>
    </xf>
    <xf numFmtId="0" fontId="7" fillId="0" borderId="0" xfId="0" applyFont="1" applyAlignment="1">
      <alignment horizontal="center" wrapText="1"/>
    </xf>
    <xf numFmtId="0" fontId="0" fillId="0" borderId="0" xfId="0" applyAlignment="1">
      <alignment horizontal="right" wrapText="1"/>
    </xf>
    <xf numFmtId="0" fontId="2" fillId="0" borderId="0" xfId="0" applyFont="1" applyAlignment="1">
      <alignment horizontal="left"/>
    </xf>
    <xf numFmtId="167" fontId="0" fillId="0" borderId="0" xfId="0" applyNumberFormat="1" applyAlignment="1"/>
    <xf numFmtId="167" fontId="0" fillId="0" borderId="0" xfId="0" applyNumberFormat="1" applyAlignment="1"/>
    <xf numFmtId="165" fontId="0" fillId="0" borderId="1" xfId="0" applyNumberFormat="1" applyBorder="1" applyAlignment="1">
      <alignment horizontal="left"/>
    </xf>
    <xf numFmtId="14" fontId="0" fillId="0" borderId="1" xfId="0" applyNumberFormat="1" applyBorder="1" applyAlignment="1">
      <alignment horizontal="center"/>
    </xf>
    <xf numFmtId="0" fontId="5" fillId="0" borderId="0" xfId="0" applyFont="1" applyAlignment="1">
      <alignment horizontal="center" wrapText="1"/>
    </xf>
    <xf numFmtId="167" fontId="0" fillId="0" borderId="0" xfId="0" applyNumberFormat="1" applyAlignment="1">
      <alignment horizontal="center"/>
    </xf>
    <xf numFmtId="167" fontId="0" fillId="0" borderId="0" xfId="0" applyNumberFormat="1" applyAlignment="1">
      <alignment horizontal="center"/>
    </xf>
    <xf numFmtId="0" fontId="0" fillId="0" borderId="0" xfId="0" applyAlignment="1">
      <alignment wrapText="1"/>
    </xf>
    <xf numFmtId="0" fontId="0" fillId="0" borderId="0" xfId="0" applyAlignment="1">
      <alignment horizontal="left" wrapText="1"/>
    </xf>
    <xf numFmtId="165" fontId="0" fillId="0" borderId="0" xfId="0" applyNumberFormat="1" applyAlignment="1">
      <alignment horizontal="right" indent="1"/>
    </xf>
    <xf numFmtId="165" fontId="0" fillId="0" borderId="1" xfId="0" applyNumberFormat="1" applyBorder="1" applyAlignment="1">
      <alignment horizontal="right" indent="1"/>
    </xf>
    <xf numFmtId="165" fontId="0" fillId="0" borderId="2" xfId="0" applyNumberFormat="1" applyBorder="1" applyAlignment="1">
      <alignment horizontal="right" indent="1"/>
    </xf>
    <xf numFmtId="0" fontId="0" fillId="0" borderId="0" xfId="0" applyAlignment="1">
      <alignment horizontal="right" wrapText="1" indent="1"/>
    </xf>
    <xf numFmtId="177" fontId="0" fillId="0" borderId="0" xfId="1" applyNumberFormat="1" applyFont="1" applyAlignment="1"/>
    <xf numFmtId="177" fontId="0" fillId="0" borderId="0" xfId="1" applyNumberFormat="1" applyFont="1" applyAlignment="1">
      <alignment horizontal="left"/>
    </xf>
    <xf numFmtId="177" fontId="0" fillId="0" borderId="1" xfId="1" applyNumberFormat="1" applyFont="1" applyBorder="1" applyAlignment="1"/>
    <xf numFmtId="177" fontId="0" fillId="0" borderId="4" xfId="1" applyNumberFormat="1" applyFont="1" applyBorder="1" applyAlignment="1"/>
    <xf numFmtId="0" fontId="0" fillId="0" borderId="0" xfId="0" applyAlignment="1">
      <alignment wrapText="1"/>
    </xf>
    <xf numFmtId="0" fontId="0" fillId="0" borderId="0" xfId="0" applyAlignment="1">
      <alignment horizontal="left" wrapText="1" indent="1"/>
    </xf>
    <xf numFmtId="0" fontId="0" fillId="0" borderId="0" xfId="0" applyAlignment="1">
      <alignment horizontal="left" wrapText="1" indent="2"/>
    </xf>
    <xf numFmtId="0" fontId="0" fillId="0" borderId="0" xfId="0" applyAlignment="1">
      <alignment horizontal="left" wrapText="1" indent="3"/>
    </xf>
    <xf numFmtId="0" fontId="0" fillId="0" borderId="1" xfId="0" applyBorder="1" applyAlignment="1">
      <alignment wrapText="1"/>
    </xf>
    <xf numFmtId="0" fontId="0" fillId="0" borderId="0" xfId="0" applyAlignment="1">
      <alignment horizontal="left" wrapText="1"/>
    </xf>
    <xf numFmtId="0" fontId="1" fillId="0" borderId="0" xfId="0" applyFont="1" applyAlignment="1">
      <alignment horizontal="center" wrapText="1"/>
    </xf>
    <xf numFmtId="0" fontId="0" fillId="0" borderId="0" xfId="0" applyAlignment="1">
      <alignment wrapText="1"/>
    </xf>
    <xf numFmtId="0" fontId="2" fillId="0" borderId="0" xfId="0" applyFont="1" applyAlignment="1">
      <alignment horizontal="center" wrapText="1"/>
    </xf>
    <xf numFmtId="0" fontId="0" fillId="0" borderId="0" xfId="0" applyAlignment="1">
      <alignment horizontal="center" wrapText="1"/>
    </xf>
    <xf numFmtId="172" fontId="5" fillId="0" borderId="0" xfId="0" applyNumberFormat="1" applyFont="1" applyAlignment="1">
      <alignment horizontal="center"/>
    </xf>
    <xf numFmtId="0" fontId="0" fillId="0" borderId="0" xfId="0" applyAlignment="1">
      <alignment horizontal="left"/>
    </xf>
    <xf numFmtId="0" fontId="4" fillId="0" borderId="0" xfId="0" applyFont="1" applyAlignment="1">
      <alignment horizontal="left"/>
    </xf>
    <xf numFmtId="172" fontId="8" fillId="0" borderId="1" xfId="0" applyNumberFormat="1" applyFont="1" applyBorder="1" applyAlignment="1">
      <alignment horizontal="center"/>
    </xf>
    <xf numFmtId="0" fontId="4" fillId="0" borderId="1" xfId="0" applyFont="1" applyBorder="1" applyAlignment="1">
      <alignment horizontal="left"/>
    </xf>
    <xf numFmtId="0" fontId="0" fillId="0" borderId="0" xfId="0" applyAlignment="1">
      <alignment horizontal="left" wrapText="1"/>
    </xf>
    <xf numFmtId="0" fontId="3" fillId="0" borderId="0" xfId="0" applyFont="1" applyAlignment="1">
      <alignment wrapText="1"/>
    </xf>
    <xf numFmtId="0" fontId="2" fillId="0" borderId="0" xfId="0" applyFont="1" applyAlignment="1">
      <alignment wrapText="1"/>
    </xf>
    <xf numFmtId="0" fontId="0" fillId="0" borderId="0" xfId="0" applyAlignment="1">
      <alignment wrapText="1" indent="2"/>
    </xf>
    <xf numFmtId="0" fontId="0" fillId="0" borderId="0" xfId="0" applyAlignment="1">
      <alignment wrapText="1" indent="3"/>
    </xf>
    <xf numFmtId="0" fontId="8" fillId="0" borderId="0" xfId="0" applyFont="1" applyAlignment="1">
      <alignment wrapText="1" indent="2"/>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5" fillId="0" borderId="0" xfId="0" applyFont="1" applyAlignment="1">
      <alignment wrapText="1"/>
    </xf>
    <xf numFmtId="164" fontId="0" fillId="0" borderId="0" xfId="0" applyNumberFormat="1" applyBorder="1" applyAlignment="1">
      <alignment horizontal="left"/>
    </xf>
    <xf numFmtId="164" fontId="0" fillId="0" borderId="0" xfId="0" applyNumberFormat="1" applyBorder="1" applyAlignment="1"/>
    <xf numFmtId="0" fontId="0" fillId="0" borderId="0" xfId="0" applyAlignment="1">
      <alignment horizontal="left" wrapText="1" indent="5"/>
    </xf>
    <xf numFmtId="0" fontId="0" fillId="0" borderId="0" xfId="0" applyAlignment="1">
      <alignment horizontal="left" wrapText="1" indent="6"/>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R99"/>
  <sheetViews>
    <sheetView tabSelected="1" workbookViewId="0">
      <selection activeCell="A4" sqref="A4"/>
    </sheetView>
  </sheetViews>
  <sheetFormatPr defaultColWidth="21.5" defaultRowHeight="12.75" x14ac:dyDescent="0.2"/>
  <cols>
    <col min="1" max="1" width="46.6640625" customWidth="1"/>
    <col min="2" max="2" width="0.6640625" hidden="1" customWidth="1"/>
    <col min="3" max="3" width="14.5" hidden="1" customWidth="1"/>
    <col min="4" max="4" width="0.6640625" hidden="1" customWidth="1"/>
    <col min="5" max="5" width="14.5" hidden="1" customWidth="1"/>
    <col min="6" max="6" width="0.6640625" customWidth="1"/>
    <col min="8" max="8" width="0.6640625" customWidth="1"/>
  </cols>
  <sheetData>
    <row r="1" spans="1:226" ht="18.75" customHeight="1" x14ac:dyDescent="0.25">
      <c r="A1" s="116" t="s">
        <v>0</v>
      </c>
      <c r="B1" s="117"/>
      <c r="C1" s="117"/>
      <c r="D1" s="117"/>
      <c r="E1" s="117"/>
      <c r="F1" s="117"/>
      <c r="G1" s="117"/>
      <c r="H1" s="117"/>
      <c r="I1" s="11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row>
    <row r="2" spans="1:226" ht="18.75" customHeight="1" x14ac:dyDescent="0.2">
      <c r="A2" s="118" t="s">
        <v>1</v>
      </c>
      <c r="B2" s="117"/>
      <c r="C2" s="117"/>
      <c r="D2" s="117"/>
      <c r="E2" s="117"/>
      <c r="F2" s="117"/>
      <c r="G2" s="117"/>
      <c r="H2" s="117"/>
      <c r="I2" s="117"/>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row>
    <row r="3" spans="1:226" ht="18.75" customHeight="1" x14ac:dyDescent="0.2">
      <c r="A3" s="119" t="s">
        <v>2</v>
      </c>
      <c r="B3" s="117"/>
      <c r="C3" s="117"/>
      <c r="D3" s="117"/>
      <c r="E3" s="117"/>
      <c r="F3" s="117"/>
      <c r="G3" s="117"/>
      <c r="H3" s="117"/>
      <c r="I3" s="117"/>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row>
    <row r="4" spans="1:226" ht="18.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row>
    <row r="5" spans="1:226" ht="18.75" customHeight="1" x14ac:dyDescent="0.2">
      <c r="A5" s="1"/>
      <c r="B5" s="1"/>
      <c r="C5" s="119" t="s">
        <v>3</v>
      </c>
      <c r="D5" s="117"/>
      <c r="E5" s="117"/>
      <c r="G5" s="119" t="s">
        <v>3</v>
      </c>
      <c r="H5" s="117"/>
      <c r="I5" s="11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row>
    <row r="6" spans="1:226" ht="18.75" customHeight="1" x14ac:dyDescent="0.2">
      <c r="A6" s="4" t="s">
        <v>4</v>
      </c>
      <c r="B6" s="1"/>
      <c r="C6" s="5" t="s">
        <v>5</v>
      </c>
      <c r="D6" s="6" t="s">
        <v>6</v>
      </c>
      <c r="E6" s="5" t="s">
        <v>7</v>
      </c>
      <c r="F6" s="6" t="s">
        <v>6</v>
      </c>
      <c r="G6" s="5" t="s">
        <v>5</v>
      </c>
      <c r="H6" s="6" t="s">
        <v>6</v>
      </c>
      <c r="I6" s="5" t="s">
        <v>7</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row>
    <row r="7" spans="1:226" ht="18.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row>
    <row r="8" spans="1:226" ht="18.75" customHeight="1" x14ac:dyDescent="0.2">
      <c r="A8" s="6" t="s">
        <v>8</v>
      </c>
      <c r="B8" s="1"/>
      <c r="C8" s="7">
        <v>307</v>
      </c>
      <c r="D8" s="8"/>
      <c r="E8" s="9">
        <v>265.39999999999998</v>
      </c>
      <c r="F8" s="8"/>
      <c r="G8" s="7">
        <v>307</v>
      </c>
      <c r="H8" s="8"/>
      <c r="I8" s="9">
        <v>265.39999999999998</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row>
    <row r="9" spans="1:226" ht="18.75" customHeight="1" x14ac:dyDescent="0.2">
      <c r="A9" s="1"/>
      <c r="B9" s="1"/>
      <c r="C9" s="10"/>
      <c r="D9" s="8"/>
      <c r="E9" s="10"/>
      <c r="F9" s="8"/>
      <c r="G9" s="10"/>
      <c r="H9" s="8"/>
      <c r="I9" s="10"/>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row>
    <row r="10" spans="1:226" ht="18.75" customHeight="1" x14ac:dyDescent="0.2">
      <c r="A10" s="6" t="s">
        <v>9</v>
      </c>
      <c r="B10" s="1"/>
      <c r="C10" s="11">
        <v>315.3</v>
      </c>
      <c r="D10" s="8"/>
      <c r="E10" s="11">
        <v>266</v>
      </c>
      <c r="F10" s="8"/>
      <c r="G10" s="11">
        <v>315.3</v>
      </c>
      <c r="H10" s="8"/>
      <c r="I10" s="11">
        <v>262.5</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row>
    <row r="11" spans="1:226" ht="18.75" customHeight="1" x14ac:dyDescent="0.2">
      <c r="A11" s="6" t="s">
        <v>10</v>
      </c>
      <c r="B11" s="1"/>
      <c r="C11" s="11">
        <v>15.4</v>
      </c>
      <c r="D11" s="8"/>
      <c r="E11" s="11">
        <v>18.8</v>
      </c>
      <c r="F11" s="8"/>
      <c r="G11" s="11">
        <v>15.4</v>
      </c>
      <c r="H11" s="8"/>
      <c r="I11" s="11">
        <v>17.600000000000001</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row>
    <row r="12" spans="1:226" ht="18.75" customHeight="1" x14ac:dyDescent="0.2">
      <c r="A12" s="6" t="s">
        <v>11</v>
      </c>
      <c r="B12" s="1"/>
      <c r="C12" s="11">
        <v>3.8</v>
      </c>
      <c r="D12" s="8"/>
      <c r="E12" s="11">
        <v>7.5</v>
      </c>
      <c r="F12" s="8"/>
      <c r="G12" s="11">
        <v>3.8</v>
      </c>
      <c r="H12" s="8"/>
      <c r="I12" s="11">
        <v>10.7</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row>
    <row r="13" spans="1:226" ht="18.75" customHeight="1" x14ac:dyDescent="0.2">
      <c r="A13" s="6" t="s">
        <v>12</v>
      </c>
      <c r="B13" s="1"/>
      <c r="C13" s="12">
        <v>0.4</v>
      </c>
      <c r="D13" s="8"/>
      <c r="E13" s="12">
        <v>0.4</v>
      </c>
      <c r="F13" s="8"/>
      <c r="G13" s="12">
        <v>0.4</v>
      </c>
      <c r="H13" s="8"/>
      <c r="I13" s="12">
        <v>0.5</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row>
    <row r="14" spans="1:226" ht="18.75" customHeight="1" x14ac:dyDescent="0.2">
      <c r="A14" s="111" t="s">
        <v>13</v>
      </c>
      <c r="B14" s="1"/>
      <c r="C14" s="13">
        <v>334.9</v>
      </c>
      <c r="D14" s="8"/>
      <c r="E14" s="13">
        <v>292.7</v>
      </c>
      <c r="F14" s="8"/>
      <c r="G14" s="13">
        <v>334.9</v>
      </c>
      <c r="H14" s="8"/>
      <c r="I14" s="13">
        <v>291.3</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row>
    <row r="15" spans="1:226" ht="18.75" customHeight="1" x14ac:dyDescent="0.2">
      <c r="A15" s="1"/>
      <c r="B15" s="1"/>
      <c r="C15" s="10"/>
      <c r="D15" s="8"/>
      <c r="E15" s="10"/>
      <c r="F15" s="8"/>
      <c r="G15" s="10"/>
      <c r="H15" s="8"/>
      <c r="I15" s="10"/>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row>
    <row r="16" spans="1:226" ht="18.75" customHeight="1" x14ac:dyDescent="0.2">
      <c r="A16" s="6" t="s">
        <v>14</v>
      </c>
      <c r="B16" s="1"/>
      <c r="C16" s="11">
        <v>33.200000000000003</v>
      </c>
      <c r="D16" s="8"/>
      <c r="E16" s="11">
        <v>18.7</v>
      </c>
      <c r="F16" s="8"/>
      <c r="G16" s="11">
        <v>33.200000000000003</v>
      </c>
      <c r="H16" s="8"/>
      <c r="I16" s="11">
        <v>27.7</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row>
    <row r="17" spans="1:226" ht="18.75" customHeight="1" x14ac:dyDescent="0.2">
      <c r="A17" s="1"/>
      <c r="B17" s="1"/>
      <c r="C17" s="8"/>
      <c r="D17" s="8"/>
      <c r="E17" s="8"/>
      <c r="F17" s="8"/>
      <c r="G17" s="8"/>
      <c r="H17" s="8"/>
      <c r="I17" s="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row>
    <row r="18" spans="1:226" ht="18.75" customHeight="1" x14ac:dyDescent="0.2">
      <c r="A18" s="6" t="s">
        <v>15</v>
      </c>
      <c r="B18" s="1"/>
      <c r="C18" s="12">
        <v>0</v>
      </c>
      <c r="D18" s="8"/>
      <c r="E18" s="12">
        <v>0.2</v>
      </c>
      <c r="F18" s="8"/>
      <c r="G18" s="12">
        <v>8.5</v>
      </c>
      <c r="H18" s="8"/>
      <c r="I18" s="12">
        <v>0.6</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row>
    <row r="19" spans="1:226" ht="18.75" customHeight="1" x14ac:dyDescent="0.2">
      <c r="A19" s="6" t="s">
        <v>16</v>
      </c>
      <c r="B19" s="1"/>
      <c r="C19" s="14">
        <v>33.200000000000003</v>
      </c>
      <c r="D19" s="8"/>
      <c r="E19" s="14">
        <v>18.5</v>
      </c>
      <c r="F19" s="8"/>
      <c r="G19" s="14">
        <v>24.7</v>
      </c>
      <c r="H19" s="8"/>
      <c r="I19" s="14">
        <v>27.1</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row>
    <row r="20" spans="1:226" ht="18.75" customHeight="1" x14ac:dyDescent="0.2">
      <c r="A20" s="1"/>
      <c r="B20" s="1"/>
      <c r="C20" s="15"/>
      <c r="D20" s="1"/>
      <c r="E20" s="15"/>
      <c r="F20" s="1"/>
      <c r="G20" s="15"/>
      <c r="H20" s="1"/>
      <c r="I20" s="15"/>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row>
    <row r="21" spans="1:226" ht="18.75" customHeight="1" x14ac:dyDescent="0.2">
      <c r="A21" s="6" t="s">
        <v>17</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row>
    <row r="22" spans="1:226" ht="18.75" customHeight="1" x14ac:dyDescent="0.2">
      <c r="A22" s="112" t="s">
        <v>18</v>
      </c>
      <c r="B22" s="1"/>
      <c r="C22" s="16">
        <v>0.6</v>
      </c>
      <c r="D22" s="17"/>
      <c r="E22" s="16">
        <v>0.46</v>
      </c>
      <c r="F22" s="17"/>
      <c r="G22" s="16">
        <v>0.6</v>
      </c>
      <c r="H22" s="17"/>
      <c r="I22" s="16">
        <v>0.67</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row>
    <row r="23" spans="1:226" ht="18.75" customHeight="1" x14ac:dyDescent="0.2">
      <c r="A23" s="112" t="s">
        <v>19</v>
      </c>
      <c r="B23" s="1"/>
      <c r="C23" s="16">
        <v>0.6</v>
      </c>
      <c r="D23" s="17"/>
      <c r="E23" s="16">
        <v>0.45</v>
      </c>
      <c r="F23" s="17"/>
      <c r="G23" s="16">
        <v>0.6</v>
      </c>
      <c r="H23" s="17"/>
      <c r="I23" s="16">
        <v>0.66</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row>
    <row r="24" spans="1:226" ht="18.75" customHeight="1" x14ac:dyDescent="0.2">
      <c r="A24" s="1"/>
      <c r="B24" s="1"/>
      <c r="C24" s="17"/>
      <c r="D24" s="17"/>
      <c r="E24" s="17"/>
      <c r="F24" s="17"/>
      <c r="G24" s="17"/>
      <c r="H24" s="17"/>
      <c r="I24" s="17"/>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row>
    <row r="25" spans="1:226" ht="18.75" customHeight="1" x14ac:dyDescent="0.2">
      <c r="A25" s="6" t="s">
        <v>20</v>
      </c>
      <c r="B25" s="1"/>
      <c r="C25" s="17"/>
      <c r="D25" s="17"/>
      <c r="E25" s="17"/>
      <c r="F25" s="17"/>
      <c r="G25" s="17"/>
      <c r="H25" s="17"/>
      <c r="I25" s="17"/>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row>
    <row r="26" spans="1:226" ht="18.75" customHeight="1" x14ac:dyDescent="0.2">
      <c r="A26" s="112" t="s">
        <v>18</v>
      </c>
      <c r="B26" s="1"/>
      <c r="C26" s="16">
        <v>0.75</v>
      </c>
      <c r="D26" s="17"/>
      <c r="E26" s="16">
        <v>0.34</v>
      </c>
      <c r="F26" s="17"/>
      <c r="G26" s="16">
        <v>0.54</v>
      </c>
      <c r="H26" s="17"/>
      <c r="I26" s="16">
        <v>0.5</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row>
    <row r="27" spans="1:226" ht="18.75" customHeight="1" x14ac:dyDescent="0.2">
      <c r="A27" s="112" t="s">
        <v>19</v>
      </c>
      <c r="B27" s="1"/>
      <c r="C27" s="16">
        <v>0.74</v>
      </c>
      <c r="D27" s="17"/>
      <c r="E27" s="16">
        <v>0.33</v>
      </c>
      <c r="F27" s="17"/>
      <c r="G27" s="16">
        <v>0.54</v>
      </c>
      <c r="H27" s="17"/>
      <c r="I27" s="16">
        <v>0.49</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row>
    <row r="28" spans="1:226" ht="18.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row>
    <row r="29" spans="1:226" ht="18.75" customHeight="1" x14ac:dyDescent="0.2">
      <c r="A29" s="6" t="s">
        <v>21</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row>
    <row r="30" spans="1:226" ht="18.75" customHeight="1" x14ac:dyDescent="0.2">
      <c r="A30" s="112" t="s">
        <v>18</v>
      </c>
      <c r="B30" s="1"/>
      <c r="C30" s="11">
        <v>41</v>
      </c>
      <c r="D30" s="18"/>
      <c r="E30" s="11">
        <v>40.799999999999997</v>
      </c>
      <c r="F30" s="18"/>
      <c r="G30" s="11">
        <v>41</v>
      </c>
      <c r="H30" s="18"/>
      <c r="I30" s="11">
        <v>40.799999999999997</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row>
    <row r="31" spans="1:226" ht="18.75" customHeight="1" x14ac:dyDescent="0.2">
      <c r="A31" s="112" t="s">
        <v>19</v>
      </c>
      <c r="B31" s="1"/>
      <c r="C31" s="11">
        <v>41.4</v>
      </c>
      <c r="D31" s="18"/>
      <c r="E31" s="11">
        <v>41.1</v>
      </c>
      <c r="F31" s="18"/>
      <c r="G31" s="11">
        <v>41.4</v>
      </c>
      <c r="H31" s="18"/>
      <c r="I31" s="11">
        <v>41.1</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row>
    <row r="32" spans="1:226" ht="18.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row>
    <row r="33" spans="1:226" ht="18.75" customHeight="1" x14ac:dyDescent="0.2">
      <c r="A33" s="6" t="s">
        <v>22</v>
      </c>
      <c r="B33" s="1"/>
      <c r="C33" s="19">
        <v>0.122</v>
      </c>
      <c r="D33" s="20"/>
      <c r="E33" s="19">
        <v>8.5999999999999993E-2</v>
      </c>
      <c r="F33" s="20"/>
      <c r="G33" s="19">
        <v>0.122</v>
      </c>
      <c r="H33" s="20"/>
      <c r="I33" s="21">
        <v>8.5999999999999993E-2</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row>
    <row r="34" spans="1:226"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row>
    <row r="35" spans="1:226" ht="18.75" customHeight="1" x14ac:dyDescent="0.2">
      <c r="A35" s="6" t="s">
        <v>23</v>
      </c>
      <c r="B35" s="1"/>
      <c r="C35" s="16">
        <v>22.05</v>
      </c>
      <c r="D35" s="17"/>
      <c r="E35" s="16">
        <v>20.05</v>
      </c>
      <c r="F35" s="1"/>
      <c r="G35" s="22">
        <v>22.05</v>
      </c>
      <c r="H35" s="1"/>
      <c r="I35" s="23">
        <v>20.05</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row>
    <row r="36" spans="1:226"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row>
    <row r="37" spans="1:226" ht="18.75" customHeight="1" x14ac:dyDescent="0.2">
      <c r="A37" s="6" t="s">
        <v>24</v>
      </c>
      <c r="B37" s="1"/>
      <c r="C37" s="16">
        <v>0.1</v>
      </c>
      <c r="D37" s="1"/>
      <c r="E37" s="16">
        <v>0.1</v>
      </c>
      <c r="F37" s="1"/>
      <c r="G37" s="16">
        <v>0.1</v>
      </c>
      <c r="H37" s="1"/>
      <c r="I37" s="16">
        <v>0.1</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row>
    <row r="38" spans="1:226"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row>
    <row r="39" spans="1:226" ht="18.75" customHeight="1" x14ac:dyDescent="0.2">
      <c r="A39" s="6" t="s">
        <v>25</v>
      </c>
      <c r="B39" s="1"/>
      <c r="C39" s="11">
        <v>41</v>
      </c>
      <c r="D39" s="1"/>
      <c r="E39" s="24">
        <v>40.799999999999997</v>
      </c>
      <c r="F39" s="1"/>
      <c r="G39" s="11">
        <v>41</v>
      </c>
      <c r="H39" s="1"/>
      <c r="I39" s="24">
        <v>40.799999999999997</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row>
    <row r="40" spans="1:226"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row>
    <row r="41" spans="1:226" ht="18.75" customHeight="1" x14ac:dyDescent="0.2">
      <c r="A41" s="6" t="s">
        <v>26</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row>
    <row r="42" spans="1:226" ht="18.75" customHeight="1" x14ac:dyDescent="0.2">
      <c r="A42" s="25" t="s">
        <v>27</v>
      </c>
      <c r="B42" s="1"/>
      <c r="C42" s="26">
        <v>-7.2999999999999995E-2</v>
      </c>
      <c r="D42" s="27"/>
      <c r="E42" s="28">
        <v>0</v>
      </c>
      <c r="F42" s="27"/>
      <c r="G42" s="106">
        <v>1.4</v>
      </c>
      <c r="H42" s="107"/>
      <c r="I42" s="106">
        <v>2.4</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row>
    <row r="43" spans="1:226" ht="18.75" customHeight="1" x14ac:dyDescent="0.2">
      <c r="A43" s="25" t="s">
        <v>28</v>
      </c>
      <c r="B43" s="1"/>
      <c r="C43" s="29">
        <v>0.68700000000000006</v>
      </c>
      <c r="D43" s="27"/>
      <c r="E43" s="30">
        <v>0</v>
      </c>
      <c r="F43" s="27"/>
      <c r="G43" s="108">
        <v>60.4</v>
      </c>
      <c r="H43" s="107"/>
      <c r="I43" s="108">
        <v>63.1</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row>
    <row r="44" spans="1:226" ht="18.75" customHeight="1" x14ac:dyDescent="0.2">
      <c r="A44" s="25" t="s">
        <v>29</v>
      </c>
      <c r="B44" s="1"/>
      <c r="C44" s="26">
        <v>0.61399999999999999</v>
      </c>
      <c r="D44" s="27"/>
      <c r="E44" s="28">
        <v>0</v>
      </c>
      <c r="F44" s="27"/>
      <c r="G44" s="106">
        <f>SUM(G42:G43)</f>
        <v>61.8</v>
      </c>
      <c r="H44" s="107"/>
      <c r="I44" s="106">
        <f>SUM(I42:I43)</f>
        <v>65.5</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row>
    <row r="45" spans="1:226" ht="18.75" customHeight="1" x14ac:dyDescent="0.2">
      <c r="A45" s="25" t="s">
        <v>30</v>
      </c>
      <c r="B45" s="1"/>
      <c r="C45" s="26">
        <v>0.33200000000000002</v>
      </c>
      <c r="D45" s="27"/>
      <c r="E45" s="31">
        <v>0</v>
      </c>
      <c r="F45" s="27"/>
      <c r="G45" s="106">
        <v>32.799999999999997</v>
      </c>
      <c r="H45" s="107"/>
      <c r="I45" s="106">
        <v>33.700000000000003</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row>
    <row r="46" spans="1:226" ht="18.75" customHeight="1" x14ac:dyDescent="0.2">
      <c r="A46" s="25" t="s">
        <v>31</v>
      </c>
      <c r="B46" s="1"/>
      <c r="C46" s="32">
        <v>0.94599999999999995</v>
      </c>
      <c r="D46" s="27"/>
      <c r="E46" s="33">
        <v>0</v>
      </c>
      <c r="F46" s="27"/>
      <c r="G46" s="109">
        <f>SUM(G44:G45)</f>
        <v>94.6</v>
      </c>
      <c r="H46" s="107"/>
      <c r="I46" s="109">
        <f>SUM(I44:I45)</f>
        <v>99.2</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row>
    <row r="47" spans="1:226" ht="18.75" customHeight="1" x14ac:dyDescent="0.2">
      <c r="A47" s="1"/>
      <c r="B47" s="1"/>
      <c r="C47" s="15"/>
      <c r="D47" s="1"/>
      <c r="E47" s="15"/>
      <c r="F47" s="1"/>
      <c r="G47" s="15"/>
      <c r="H47" s="1"/>
      <c r="I47" s="15"/>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row>
    <row r="48" spans="1:226" ht="18.75" customHeight="1" x14ac:dyDescent="0.2">
      <c r="A48" s="6" t="s">
        <v>32</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row>
    <row r="49" spans="1:226" ht="18.75" customHeight="1" x14ac:dyDescent="0.2">
      <c r="A49" s="6" t="s">
        <v>33</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row>
    <row r="50" spans="1:226" ht="18.75" customHeight="1" x14ac:dyDescent="0.2">
      <c r="A50" s="6" t="s">
        <v>16</v>
      </c>
      <c r="B50" s="1"/>
      <c r="C50" s="34">
        <v>33.200000000000003</v>
      </c>
      <c r="D50" s="8"/>
      <c r="E50" s="34">
        <v>18.5</v>
      </c>
      <c r="F50" s="8"/>
      <c r="G50" s="34">
        <v>24.7</v>
      </c>
      <c r="H50" s="8"/>
      <c r="I50" s="34">
        <v>27.1</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row>
    <row r="51" spans="1:226" ht="18.75" customHeight="1" x14ac:dyDescent="0.2">
      <c r="A51" s="6" t="s">
        <v>34</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row>
    <row r="52" spans="1:226" ht="18.75" customHeight="1" x14ac:dyDescent="0.2">
      <c r="A52" s="25" t="s">
        <v>35</v>
      </c>
      <c r="B52" s="1"/>
      <c r="C52" s="35">
        <v>2.5</v>
      </c>
      <c r="D52" s="1"/>
      <c r="E52" s="12">
        <f>4900000</f>
        <v>4900000</v>
      </c>
      <c r="F52" s="1"/>
      <c r="G52" s="35">
        <v>2.5</v>
      </c>
      <c r="H52" s="1"/>
      <c r="I52" s="12">
        <v>6.9</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row>
    <row r="53" spans="1:226" ht="18.75" customHeight="1" x14ac:dyDescent="0.2">
      <c r="A53" s="6" t="s">
        <v>36</v>
      </c>
      <c r="B53" s="1"/>
      <c r="C53" s="14">
        <f>C50-C52</f>
        <v>30.700000000000003</v>
      </c>
      <c r="D53" s="8"/>
      <c r="E53" s="14">
        <f>E50-E52</f>
        <v>-4899981.5</v>
      </c>
      <c r="F53" s="8"/>
      <c r="G53" s="14">
        <f>G50-G52</f>
        <v>22.2</v>
      </c>
      <c r="H53" s="8"/>
      <c r="I53" s="14">
        <f>I50-I52</f>
        <v>20.200000000000003</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row>
    <row r="54" spans="1:226"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row>
    <row r="55" spans="1:226"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row>
    <row r="56" spans="1:226"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row>
    <row r="57" spans="1:226" ht="18.75" customHeight="1" x14ac:dyDescent="0.2"/>
    <row r="58" spans="1:226" ht="18.75" customHeight="1" x14ac:dyDescent="0.2"/>
    <row r="59" spans="1:226" ht="18.75" customHeight="1" x14ac:dyDescent="0.2"/>
    <row r="60" spans="1:226" ht="18.75" customHeight="1" x14ac:dyDescent="0.2"/>
    <row r="61" spans="1:226" ht="18.75" customHeight="1" x14ac:dyDescent="0.2"/>
    <row r="62" spans="1:226" ht="18.75" customHeight="1" x14ac:dyDescent="0.2"/>
    <row r="63" spans="1:226" ht="18.75" customHeight="1" x14ac:dyDescent="0.2"/>
    <row r="64" spans="1:22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sheetData>
  <mergeCells count="5">
    <mergeCell ref="A1:I1"/>
    <mergeCell ref="A2:I2"/>
    <mergeCell ref="A3:I3"/>
    <mergeCell ref="C5:E5"/>
    <mergeCell ref="G5:I5"/>
  </mergeCells>
  <printOptions horizontalCentered="1"/>
  <pageMargins left="0.7" right="0.7" top="0.75" bottom="0.75" header="0.3" footer="0.3"/>
  <pageSetup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7"/>
  <sheetViews>
    <sheetView workbookViewId="0">
      <selection activeCell="A4" sqref="A4"/>
    </sheetView>
  </sheetViews>
  <sheetFormatPr defaultColWidth="21.5" defaultRowHeight="12.75" x14ac:dyDescent="0.2"/>
  <cols>
    <col min="1" max="1" width="51" customWidth="1"/>
    <col min="2" max="2" width="0.6640625" customWidth="1"/>
    <col min="3" max="3" width="12.6640625" hidden="1" customWidth="1"/>
    <col min="4" max="4" width="0.6640625" hidden="1" customWidth="1"/>
    <col min="5" max="5" width="12.6640625" hidden="1" customWidth="1"/>
    <col min="6" max="6" width="0.6640625" customWidth="1"/>
    <col min="7" max="7" width="15.1640625" customWidth="1"/>
    <col min="8" max="8" width="0.6640625" customWidth="1"/>
    <col min="9" max="9" width="15.1640625" customWidth="1"/>
    <col min="10" max="10" width="0.6640625" customWidth="1"/>
    <col min="11" max="11" width="16.1640625" customWidth="1"/>
  </cols>
  <sheetData>
    <row r="1" spans="1:10" ht="18.75" customHeight="1" x14ac:dyDescent="0.25">
      <c r="A1" s="116" t="s">
        <v>0</v>
      </c>
      <c r="B1" s="117"/>
      <c r="C1" s="117"/>
      <c r="D1" s="131"/>
      <c r="E1" s="131"/>
      <c r="F1" s="117"/>
      <c r="G1" s="117"/>
      <c r="H1" s="117"/>
      <c r="I1" s="117"/>
      <c r="J1" s="117"/>
    </row>
    <row r="2" spans="1:10" ht="18.75" customHeight="1" x14ac:dyDescent="0.2">
      <c r="A2" s="118" t="s">
        <v>236</v>
      </c>
      <c r="B2" s="117"/>
      <c r="C2" s="117"/>
      <c r="D2" s="132"/>
      <c r="E2" s="132"/>
      <c r="F2" s="117"/>
      <c r="G2" s="117"/>
      <c r="H2" s="117"/>
      <c r="I2" s="117"/>
      <c r="J2" s="117"/>
    </row>
    <row r="3" spans="1:10" ht="18.75" customHeight="1" x14ac:dyDescent="0.2">
      <c r="A3" s="119" t="s">
        <v>2</v>
      </c>
      <c r="B3" s="117"/>
      <c r="C3" s="117"/>
      <c r="D3" s="133"/>
      <c r="E3" s="133"/>
      <c r="F3" s="117"/>
      <c r="G3" s="117"/>
      <c r="H3" s="117"/>
      <c r="I3" s="117"/>
      <c r="J3" s="117"/>
    </row>
    <row r="4" spans="1:10" ht="18.75" customHeight="1" x14ac:dyDescent="0.2"/>
    <row r="5" spans="1:10" ht="43.7" customHeight="1" x14ac:dyDescent="0.2">
      <c r="A5" s="125" t="s">
        <v>237</v>
      </c>
      <c r="B5" s="117"/>
      <c r="C5" s="117"/>
      <c r="D5" s="121"/>
      <c r="E5" s="121"/>
      <c r="F5" s="117"/>
      <c r="G5" s="117"/>
      <c r="H5" s="117"/>
      <c r="I5" s="117"/>
    </row>
    <row r="6" spans="1:10" ht="18.75" customHeight="1" x14ac:dyDescent="0.2"/>
    <row r="7" spans="1:10" ht="18.75" customHeight="1" x14ac:dyDescent="0.2">
      <c r="C7" s="3" t="s">
        <v>238</v>
      </c>
      <c r="D7" s="36"/>
      <c r="E7" s="3" t="s">
        <v>239</v>
      </c>
      <c r="F7" s="36"/>
      <c r="G7" s="3" t="s">
        <v>57</v>
      </c>
      <c r="H7" s="36"/>
      <c r="I7" s="3" t="s">
        <v>240</v>
      </c>
    </row>
    <row r="8" spans="1:10" ht="18.75" customHeight="1" x14ac:dyDescent="0.2">
      <c r="A8" s="4" t="s">
        <v>106</v>
      </c>
      <c r="C8" s="5" t="s">
        <v>5</v>
      </c>
      <c r="D8" s="3" t="s">
        <v>6</v>
      </c>
      <c r="E8" s="5" t="s">
        <v>7</v>
      </c>
      <c r="F8" s="3" t="s">
        <v>6</v>
      </c>
      <c r="G8" s="5" t="s">
        <v>5</v>
      </c>
      <c r="H8" s="3" t="s">
        <v>6</v>
      </c>
      <c r="I8" s="5" t="s">
        <v>7</v>
      </c>
    </row>
    <row r="9" spans="1:10" ht="18.75" customHeight="1" x14ac:dyDescent="0.2">
      <c r="A9" s="6" t="s">
        <v>241</v>
      </c>
    </row>
    <row r="10" spans="1:10" ht="18.75" customHeight="1" x14ac:dyDescent="0.2">
      <c r="A10" s="61" t="s">
        <v>242</v>
      </c>
      <c r="C10" s="34">
        <v>41.7</v>
      </c>
      <c r="E10" s="34">
        <v>35.9</v>
      </c>
      <c r="G10" s="34">
        <v>41.7</v>
      </c>
      <c r="I10" s="34">
        <v>42.2</v>
      </c>
    </row>
    <row r="11" spans="1:10" ht="18.75" customHeight="1" x14ac:dyDescent="0.2">
      <c r="A11" s="61" t="s">
        <v>243</v>
      </c>
      <c r="C11" s="11">
        <v>21.3</v>
      </c>
      <c r="E11" s="11">
        <v>21.7</v>
      </c>
      <c r="G11" s="11">
        <v>21.3</v>
      </c>
      <c r="I11" s="11">
        <v>21</v>
      </c>
    </row>
    <row r="12" spans="1:10" ht="18.75" customHeight="1" x14ac:dyDescent="0.2">
      <c r="A12" s="61" t="s">
        <v>151</v>
      </c>
      <c r="C12" s="11">
        <v>40.5</v>
      </c>
      <c r="E12" s="11">
        <v>24.3</v>
      </c>
      <c r="G12" s="11">
        <v>40.5</v>
      </c>
      <c r="I12" s="11">
        <v>41.1</v>
      </c>
    </row>
    <row r="13" spans="1:10" ht="18.75" customHeight="1" x14ac:dyDescent="0.2">
      <c r="A13" s="61" t="s">
        <v>244</v>
      </c>
      <c r="C13" s="11">
        <v>9.9</v>
      </c>
      <c r="E13" s="11">
        <v>7.9</v>
      </c>
      <c r="G13" s="11">
        <v>9.9</v>
      </c>
      <c r="I13" s="11">
        <v>8.4</v>
      </c>
    </row>
    <row r="14" spans="1:10" ht="18.75" customHeight="1" x14ac:dyDescent="0.2">
      <c r="A14" s="61" t="s">
        <v>83</v>
      </c>
      <c r="C14" s="11">
        <v>17.100000000000001</v>
      </c>
      <c r="E14" s="11">
        <v>18.399999999999999</v>
      </c>
      <c r="G14" s="11">
        <v>17.100000000000001</v>
      </c>
      <c r="I14" s="11">
        <v>22.2</v>
      </c>
    </row>
    <row r="15" spans="1:10" ht="18.75" customHeight="1" x14ac:dyDescent="0.2">
      <c r="A15" s="61" t="s">
        <v>245</v>
      </c>
      <c r="C15" s="11">
        <v>52.4</v>
      </c>
      <c r="E15" s="11">
        <v>50.4</v>
      </c>
      <c r="G15" s="11">
        <v>52.4</v>
      </c>
      <c r="I15" s="11">
        <v>58</v>
      </c>
    </row>
    <row r="16" spans="1:10" ht="18.75" customHeight="1" x14ac:dyDescent="0.2">
      <c r="A16" s="61" t="s">
        <v>246</v>
      </c>
      <c r="C16" s="11">
        <v>2.4</v>
      </c>
      <c r="E16" s="11">
        <v>2.4</v>
      </c>
      <c r="G16" s="11">
        <v>2.4</v>
      </c>
      <c r="I16" s="11">
        <v>1.9</v>
      </c>
    </row>
    <row r="17" spans="1:29" ht="18.75" customHeight="1" x14ac:dyDescent="0.2">
      <c r="A17" s="61" t="s">
        <v>194</v>
      </c>
      <c r="C17" s="12">
        <v>6</v>
      </c>
      <c r="E17" s="12">
        <v>8.5</v>
      </c>
      <c r="G17" s="12">
        <v>6</v>
      </c>
      <c r="I17" s="12">
        <v>4.7</v>
      </c>
    </row>
    <row r="18" spans="1:29" ht="18.75" customHeight="1" x14ac:dyDescent="0.2">
      <c r="A18" s="62" t="s">
        <v>247</v>
      </c>
      <c r="C18" s="11">
        <v>191.3</v>
      </c>
      <c r="D18" s="11"/>
      <c r="E18" s="11">
        <v>169.5</v>
      </c>
      <c r="F18" s="11"/>
      <c r="G18" s="11">
        <v>191.3</v>
      </c>
      <c r="H18" s="11"/>
      <c r="I18" s="11">
        <v>199.5</v>
      </c>
    </row>
    <row r="19" spans="1:29" ht="18.75" customHeight="1" x14ac:dyDescent="0.2">
      <c r="A19" s="6" t="s">
        <v>248</v>
      </c>
    </row>
    <row r="20" spans="1:29" ht="18.75" customHeight="1" x14ac:dyDescent="0.2">
      <c r="A20" s="61" t="s">
        <v>249</v>
      </c>
      <c r="C20" s="11">
        <v>44.6</v>
      </c>
      <c r="E20" s="11">
        <v>37.5</v>
      </c>
      <c r="G20" s="11">
        <v>44.6</v>
      </c>
      <c r="I20" s="11">
        <v>44.3</v>
      </c>
    </row>
    <row r="21" spans="1:29" ht="18.75" customHeight="1" x14ac:dyDescent="0.2">
      <c r="A21" s="61" t="s">
        <v>250</v>
      </c>
      <c r="C21" s="12">
        <v>62.4</v>
      </c>
      <c r="E21" s="12">
        <v>58.8</v>
      </c>
      <c r="G21" s="12">
        <v>62.4</v>
      </c>
      <c r="I21" s="12">
        <v>57.8</v>
      </c>
    </row>
    <row r="22" spans="1:29" ht="18.75" customHeight="1" x14ac:dyDescent="0.2">
      <c r="A22" s="62" t="s">
        <v>251</v>
      </c>
      <c r="C22" s="11">
        <v>107</v>
      </c>
      <c r="D22" s="11"/>
      <c r="E22" s="11">
        <v>96.3</v>
      </c>
      <c r="F22" s="11"/>
      <c r="G22" s="11">
        <v>107</v>
      </c>
      <c r="H22" s="11"/>
      <c r="I22" s="11">
        <v>102.1</v>
      </c>
    </row>
    <row r="23" spans="1:29" ht="18.75" hidden="1" customHeight="1" x14ac:dyDescent="0.2">
      <c r="A23" s="6" t="s">
        <v>252</v>
      </c>
      <c r="C23" s="12">
        <v>0</v>
      </c>
      <c r="D23" s="11"/>
      <c r="E23" s="12">
        <v>73.2</v>
      </c>
      <c r="F23" s="11"/>
      <c r="G23" s="12">
        <v>0</v>
      </c>
      <c r="H23" s="11"/>
      <c r="I23" s="12">
        <v>97.4</v>
      </c>
    </row>
    <row r="24" spans="1:29" ht="18.75" hidden="1" customHeight="1" x14ac:dyDescent="0.2">
      <c r="A24" s="61" t="s">
        <v>253</v>
      </c>
      <c r="C24" s="11">
        <v>0</v>
      </c>
      <c r="E24" s="11">
        <v>69</v>
      </c>
      <c r="G24" s="11">
        <v>0</v>
      </c>
      <c r="I24" s="11">
        <v>0</v>
      </c>
    </row>
    <row r="25" spans="1:29" ht="18.75" customHeight="1" x14ac:dyDescent="0.2">
      <c r="A25" s="6" t="s">
        <v>254</v>
      </c>
      <c r="C25" s="14">
        <v>84.3</v>
      </c>
      <c r="D25" s="34"/>
      <c r="E25" s="14">
        <v>4.2</v>
      </c>
      <c r="F25" s="34"/>
      <c r="G25" s="14">
        <v>84.3</v>
      </c>
      <c r="H25" s="34"/>
      <c r="I25" s="14">
        <v>97.4</v>
      </c>
    </row>
    <row r="26" spans="1:29" ht="18.75" customHeight="1" x14ac:dyDescent="0.2"/>
    <row r="27" spans="1:29" ht="18.75" customHeight="1" x14ac:dyDescent="0.2"/>
    <row r="28" spans="1:29" ht="31.35" customHeight="1" x14ac:dyDescent="0.2">
      <c r="A28" s="125" t="s">
        <v>255</v>
      </c>
      <c r="B28" s="117"/>
      <c r="C28" s="117"/>
      <c r="D28" s="121"/>
      <c r="E28" s="121"/>
      <c r="F28" s="117"/>
      <c r="G28" s="117"/>
      <c r="H28" s="117"/>
      <c r="I28" s="117"/>
      <c r="J28" s="117"/>
    </row>
    <row r="29" spans="1:29" ht="18.75" customHeight="1" x14ac:dyDescent="0.2"/>
    <row r="30" spans="1:29" ht="18.75" customHeight="1" x14ac:dyDescent="0.2">
      <c r="A30" s="36"/>
      <c r="B30" s="36"/>
      <c r="C30" s="119" t="s">
        <v>3</v>
      </c>
      <c r="D30" s="117"/>
      <c r="E30" s="117"/>
      <c r="F30" s="36"/>
      <c r="G30" s="119" t="s">
        <v>3</v>
      </c>
      <c r="H30" s="117"/>
      <c r="I30" s="117"/>
      <c r="J30" s="36"/>
      <c r="K30" s="36"/>
      <c r="L30" s="36"/>
      <c r="M30" s="36"/>
      <c r="N30" s="36"/>
      <c r="O30" s="36"/>
      <c r="P30" s="36"/>
      <c r="Q30" s="36"/>
      <c r="R30" s="36"/>
      <c r="S30" s="36"/>
      <c r="T30" s="36"/>
      <c r="U30" s="36"/>
      <c r="V30" s="36"/>
      <c r="W30" s="36"/>
      <c r="X30" s="36"/>
      <c r="Y30" s="36"/>
      <c r="Z30" s="36"/>
      <c r="AA30" s="36"/>
      <c r="AB30" s="36"/>
      <c r="AC30" s="36"/>
    </row>
    <row r="31" spans="1:29" ht="18.75" customHeight="1" x14ac:dyDescent="0.2">
      <c r="C31" s="5" t="s">
        <v>5</v>
      </c>
      <c r="D31" s="3" t="s">
        <v>6</v>
      </c>
      <c r="E31" s="5" t="s">
        <v>7</v>
      </c>
      <c r="F31" s="3" t="s">
        <v>6</v>
      </c>
      <c r="G31" s="5" t="s">
        <v>5</v>
      </c>
      <c r="H31" s="3" t="s">
        <v>6</v>
      </c>
      <c r="I31" s="5" t="s">
        <v>7</v>
      </c>
      <c r="J31" s="3" t="s">
        <v>6</v>
      </c>
    </row>
    <row r="32" spans="1:29" ht="18.75" customHeight="1" x14ac:dyDescent="0.2">
      <c r="A32" s="6" t="s">
        <v>14</v>
      </c>
      <c r="C32" s="79">
        <v>33.200000000000003</v>
      </c>
      <c r="E32" s="79">
        <v>18.7</v>
      </c>
      <c r="G32" s="79">
        <v>33.200000000000003</v>
      </c>
      <c r="I32" s="79">
        <v>27.7</v>
      </c>
    </row>
    <row r="33" spans="1:11" ht="18.75" customHeight="1" x14ac:dyDescent="0.2"/>
    <row r="34" spans="1:11" ht="18.75" customHeight="1" x14ac:dyDescent="0.2">
      <c r="A34" s="6" t="s">
        <v>256</v>
      </c>
      <c r="C34" s="11">
        <v>0</v>
      </c>
      <c r="E34" s="11">
        <v>0.2</v>
      </c>
      <c r="G34" s="11">
        <v>0.4</v>
      </c>
      <c r="I34" s="11">
        <v>0.6</v>
      </c>
    </row>
    <row r="35" spans="1:11" ht="18.75" customHeight="1" x14ac:dyDescent="0.2">
      <c r="A35" s="6" t="s">
        <v>257</v>
      </c>
      <c r="C35" s="11">
        <v>0</v>
      </c>
      <c r="E35" s="11">
        <v>7.2</v>
      </c>
      <c r="G35" s="11">
        <v>8.1</v>
      </c>
      <c r="I35" s="11">
        <v>7.2</v>
      </c>
    </row>
    <row r="36" spans="1:11" ht="18.75" customHeight="1" x14ac:dyDescent="0.2">
      <c r="C36" s="40">
        <v>0</v>
      </c>
      <c r="D36" s="11"/>
      <c r="E36" s="40">
        <v>7.8</v>
      </c>
      <c r="F36" s="56"/>
      <c r="G36" s="40">
        <v>8.5</v>
      </c>
      <c r="H36" s="56"/>
      <c r="I36" s="40">
        <v>7.8</v>
      </c>
      <c r="J36" s="11"/>
    </row>
    <row r="37" spans="1:11" ht="18.75" customHeight="1" x14ac:dyDescent="0.2">
      <c r="A37" s="6" t="s">
        <v>258</v>
      </c>
      <c r="C37" s="11">
        <v>0</v>
      </c>
      <c r="E37" s="11">
        <v>-7.2</v>
      </c>
      <c r="G37" s="102">
        <v>0</v>
      </c>
      <c r="I37" s="11">
        <v>-7.2</v>
      </c>
    </row>
    <row r="38" spans="1:11" ht="18.75" customHeight="1" x14ac:dyDescent="0.2">
      <c r="A38" s="6" t="s">
        <v>259</v>
      </c>
      <c r="C38" s="13">
        <v>0</v>
      </c>
      <c r="D38" s="11"/>
      <c r="E38" s="13">
        <v>0.2</v>
      </c>
      <c r="F38" s="56"/>
      <c r="G38" s="13">
        <f>SUM(G36:G37)</f>
        <v>8.5</v>
      </c>
      <c r="H38" s="56"/>
      <c r="I38" s="13">
        <v>0.6</v>
      </c>
      <c r="J38" s="11"/>
    </row>
    <row r="39" spans="1:11" ht="18.75" customHeight="1" x14ac:dyDescent="0.2">
      <c r="A39" s="6" t="s">
        <v>16</v>
      </c>
      <c r="C39" s="57">
        <v>33.200000000000003</v>
      </c>
      <c r="D39" s="34"/>
      <c r="E39" s="57">
        <v>18.5</v>
      </c>
      <c r="F39" s="58"/>
      <c r="G39" s="57">
        <v>24.7</v>
      </c>
      <c r="H39" s="58"/>
      <c r="I39" s="57">
        <v>27.1</v>
      </c>
      <c r="J39" s="34"/>
    </row>
    <row r="40" spans="1:11" ht="18.75" customHeight="1" x14ac:dyDescent="0.2"/>
    <row r="41" spans="1:11" ht="18.75" hidden="1" customHeight="1" x14ac:dyDescent="0.2">
      <c r="A41" s="125" t="s">
        <v>260</v>
      </c>
      <c r="B41" s="117"/>
      <c r="C41" s="117"/>
      <c r="D41" s="121"/>
      <c r="E41" s="121"/>
      <c r="F41" s="117"/>
      <c r="G41" s="117"/>
      <c r="H41" s="117"/>
      <c r="I41" s="117"/>
    </row>
    <row r="42" spans="1:11" ht="18.75" hidden="1" customHeight="1" x14ac:dyDescent="0.2">
      <c r="A42" s="125" t="s">
        <v>261</v>
      </c>
      <c r="B42" s="117"/>
      <c r="C42" s="117"/>
      <c r="D42" s="121"/>
      <c r="E42" s="121"/>
      <c r="F42" s="117"/>
      <c r="G42" s="117"/>
      <c r="H42" s="117"/>
      <c r="I42" s="117"/>
    </row>
    <row r="43" spans="1:11" ht="18.75" hidden="1" customHeight="1" x14ac:dyDescent="0.2"/>
    <row r="44" spans="1:11" ht="18.75" hidden="1" customHeight="1" x14ac:dyDescent="0.2">
      <c r="C44" s="119" t="s">
        <v>3</v>
      </c>
      <c r="D44" s="117"/>
      <c r="E44" s="117"/>
      <c r="F44" s="3" t="s">
        <v>6</v>
      </c>
      <c r="G44" s="119" t="s">
        <v>3</v>
      </c>
      <c r="H44" s="117"/>
      <c r="I44" s="117"/>
      <c r="J44" s="3" t="s">
        <v>6</v>
      </c>
      <c r="K44" s="3" t="s">
        <v>6</v>
      </c>
    </row>
    <row r="45" spans="1:11" ht="18.75" hidden="1" customHeight="1" x14ac:dyDescent="0.2">
      <c r="C45" s="5" t="s">
        <v>5</v>
      </c>
      <c r="D45" s="3" t="s">
        <v>6</v>
      </c>
      <c r="E45" s="5" t="s">
        <v>7</v>
      </c>
      <c r="F45" s="3" t="s">
        <v>6</v>
      </c>
      <c r="G45" s="5" t="s">
        <v>5</v>
      </c>
      <c r="H45" s="3" t="s">
        <v>6</v>
      </c>
      <c r="I45" s="5" t="s">
        <v>7</v>
      </c>
      <c r="J45" s="3" t="s">
        <v>6</v>
      </c>
    </row>
    <row r="46" spans="1:11" ht="18.75" hidden="1" customHeight="1" x14ac:dyDescent="0.2">
      <c r="A46" s="6" t="s">
        <v>262</v>
      </c>
      <c r="C46" s="79">
        <v>0</v>
      </c>
      <c r="E46" s="79">
        <v>0</v>
      </c>
      <c r="G46" s="79">
        <v>0</v>
      </c>
      <c r="I46" s="79">
        <v>0</v>
      </c>
    </row>
    <row r="47" spans="1:11" ht="18.75" hidden="1" customHeight="1" x14ac:dyDescent="0.2">
      <c r="A47" s="6" t="s">
        <v>263</v>
      </c>
      <c r="C47" s="11">
        <v>0</v>
      </c>
      <c r="E47" s="11">
        <v>0</v>
      </c>
      <c r="G47" s="11">
        <v>0</v>
      </c>
      <c r="I47" s="11">
        <v>0</v>
      </c>
    </row>
    <row r="48" spans="1:11" ht="18.75" hidden="1" customHeight="1" x14ac:dyDescent="0.2">
      <c r="A48" s="25" t="s">
        <v>264</v>
      </c>
      <c r="C48" s="14">
        <v>0</v>
      </c>
      <c r="D48" s="34"/>
      <c r="E48" s="14">
        <v>0</v>
      </c>
      <c r="F48" s="58"/>
      <c r="G48" s="14">
        <v>0</v>
      </c>
      <c r="H48" s="58"/>
      <c r="I48" s="14">
        <v>0</v>
      </c>
      <c r="J48" s="34"/>
    </row>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11">
    <mergeCell ref="C30:E30"/>
    <mergeCell ref="G30:I30"/>
    <mergeCell ref="A41:I41"/>
    <mergeCell ref="A42:I42"/>
    <mergeCell ref="C44:E44"/>
    <mergeCell ref="G44:I44"/>
    <mergeCell ref="A1:J1"/>
    <mergeCell ref="A2:J2"/>
    <mergeCell ref="A3:J3"/>
    <mergeCell ref="A5:I5"/>
    <mergeCell ref="A28:J28"/>
  </mergeCells>
  <printOptions horizontalCentered="1"/>
  <pageMargins left="0.7" right="0.7" top="0.75" bottom="0.75" header="0.3" footer="0.3"/>
  <pageSetup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8"/>
  <sheetViews>
    <sheetView workbookViewId="0">
      <selection activeCell="A4" sqref="A4"/>
    </sheetView>
  </sheetViews>
  <sheetFormatPr defaultColWidth="21.5" defaultRowHeight="12.75" x14ac:dyDescent="0.2"/>
  <cols>
    <col min="1" max="1" width="28.6640625" customWidth="1"/>
    <col min="2" max="2" width="12" hidden="1" customWidth="1"/>
    <col min="3" max="3" width="0.6640625" hidden="1" customWidth="1"/>
    <col min="4" max="4" width="12" hidden="1" customWidth="1"/>
    <col min="5" max="5" width="0.6640625" hidden="1" customWidth="1"/>
    <col min="6" max="6" width="12" hidden="1" customWidth="1"/>
    <col min="7" max="7" width="0.6640625" hidden="1" customWidth="1"/>
    <col min="8" max="8" width="12" hidden="1" customWidth="1"/>
    <col min="9" max="9" width="0.6640625" customWidth="1"/>
    <col min="10" max="10" width="12" customWidth="1"/>
    <col min="11" max="11" width="0.6640625" customWidth="1"/>
    <col min="12" max="12" width="12" customWidth="1"/>
    <col min="13" max="13" width="0.6640625" customWidth="1"/>
    <col min="14" max="14" width="12" customWidth="1"/>
    <col min="15" max="15" width="0.6640625" customWidth="1"/>
    <col min="16" max="16" width="12" customWidth="1"/>
  </cols>
  <sheetData>
    <row r="1" spans="1:32" ht="18.75" customHeight="1" x14ac:dyDescent="0.25">
      <c r="A1" s="116" t="s">
        <v>0</v>
      </c>
      <c r="B1" s="117"/>
      <c r="C1" s="131"/>
      <c r="D1" s="117"/>
      <c r="E1" s="131"/>
      <c r="F1" s="117"/>
      <c r="G1" s="131"/>
      <c r="H1" s="117"/>
      <c r="I1" s="117"/>
      <c r="J1" s="117"/>
      <c r="K1" s="131"/>
      <c r="L1" s="117"/>
      <c r="M1" s="131"/>
      <c r="N1" s="117"/>
      <c r="O1" s="131"/>
      <c r="P1" s="117"/>
    </row>
    <row r="2" spans="1:32" ht="18.75" customHeight="1" x14ac:dyDescent="0.2">
      <c r="A2" s="118" t="s">
        <v>265</v>
      </c>
      <c r="B2" s="117"/>
      <c r="C2" s="132"/>
      <c r="D2" s="117"/>
      <c r="E2" s="132"/>
      <c r="F2" s="117"/>
      <c r="G2" s="132"/>
      <c r="H2" s="117"/>
      <c r="I2" s="117"/>
      <c r="J2" s="117"/>
      <c r="K2" s="132"/>
      <c r="L2" s="117"/>
      <c r="M2" s="132"/>
      <c r="N2" s="117"/>
      <c r="O2" s="132"/>
      <c r="P2" s="117"/>
    </row>
    <row r="3" spans="1:32" ht="18.75" customHeight="1" x14ac:dyDescent="0.2">
      <c r="A3" s="119" t="s">
        <v>2</v>
      </c>
      <c r="B3" s="117"/>
      <c r="C3" s="133"/>
      <c r="D3" s="117"/>
      <c r="E3" s="133"/>
      <c r="F3" s="117"/>
      <c r="G3" s="133"/>
      <c r="H3" s="117"/>
      <c r="I3" s="117"/>
      <c r="J3" s="117"/>
      <c r="K3" s="133"/>
      <c r="L3" s="117"/>
      <c r="M3" s="133"/>
      <c r="N3" s="117"/>
      <c r="O3" s="133"/>
      <c r="P3" s="117"/>
    </row>
    <row r="4" spans="1:32" ht="18.75" customHeight="1" x14ac:dyDescent="0.2"/>
    <row r="5" spans="1:32" ht="18.75" customHeight="1" x14ac:dyDescent="0.2">
      <c r="A5" s="118" t="s">
        <v>266</v>
      </c>
      <c r="B5" s="117"/>
      <c r="C5" s="117"/>
      <c r="D5" s="117"/>
      <c r="E5" s="117"/>
      <c r="F5" s="117"/>
      <c r="G5" s="117"/>
      <c r="H5" s="117"/>
      <c r="I5" s="117"/>
      <c r="J5" s="117"/>
      <c r="K5" s="117"/>
      <c r="L5" s="117"/>
      <c r="M5" s="117"/>
      <c r="N5" s="117"/>
      <c r="O5" s="117"/>
      <c r="P5" s="117"/>
      <c r="Q5" s="81"/>
      <c r="R5" s="81"/>
      <c r="S5" s="81"/>
      <c r="T5" s="81"/>
      <c r="U5" s="81"/>
      <c r="V5" s="81"/>
      <c r="W5" s="81"/>
      <c r="X5" s="81"/>
      <c r="Y5" s="81"/>
      <c r="Z5" s="81"/>
      <c r="AA5" s="81"/>
      <c r="AB5" s="81"/>
      <c r="AC5" s="81"/>
      <c r="AD5" s="81"/>
      <c r="AE5" s="81"/>
      <c r="AF5" s="81"/>
    </row>
    <row r="6" spans="1:32" ht="18.75" customHeight="1" x14ac:dyDescent="0.2">
      <c r="A6" s="2" t="s">
        <v>267</v>
      </c>
      <c r="B6" s="118" t="s">
        <v>221</v>
      </c>
      <c r="C6" s="132"/>
      <c r="D6" s="117"/>
      <c r="E6" s="132"/>
      <c r="F6" s="117"/>
      <c r="G6" s="132"/>
      <c r="H6" s="117"/>
      <c r="I6" s="81"/>
      <c r="J6" s="118" t="s">
        <v>228</v>
      </c>
      <c r="K6" s="132"/>
      <c r="L6" s="117"/>
      <c r="M6" s="132"/>
      <c r="N6" s="117"/>
      <c r="O6" s="132"/>
      <c r="P6" s="117"/>
      <c r="Q6" s="81"/>
      <c r="R6" s="81"/>
      <c r="S6" s="81"/>
      <c r="T6" s="81"/>
      <c r="U6" s="81"/>
      <c r="V6" s="81"/>
      <c r="W6" s="81"/>
      <c r="X6" s="81"/>
      <c r="Y6" s="81"/>
      <c r="Z6" s="81"/>
      <c r="AA6" s="81"/>
      <c r="AB6" s="81"/>
      <c r="AC6" s="81"/>
      <c r="AD6" s="81"/>
      <c r="AE6" s="81"/>
      <c r="AF6" s="81"/>
    </row>
    <row r="7" spans="1:32" ht="18.75" customHeight="1" x14ac:dyDescent="0.2">
      <c r="A7" s="81"/>
      <c r="B7" s="82">
        <v>42094</v>
      </c>
      <c r="C7" s="77" t="s">
        <v>6</v>
      </c>
      <c r="D7" s="82">
        <v>41729</v>
      </c>
      <c r="E7" s="83"/>
      <c r="F7" s="77" t="s">
        <v>268</v>
      </c>
      <c r="G7" s="83"/>
      <c r="H7" s="77" t="s">
        <v>269</v>
      </c>
      <c r="I7" s="81"/>
      <c r="J7" s="82">
        <v>42094</v>
      </c>
      <c r="K7" s="77" t="s">
        <v>6</v>
      </c>
      <c r="L7" s="82">
        <v>41729</v>
      </c>
      <c r="M7" s="83"/>
      <c r="N7" s="77" t="s">
        <v>268</v>
      </c>
      <c r="O7" s="83"/>
      <c r="P7" s="77" t="s">
        <v>269</v>
      </c>
      <c r="Q7" s="81"/>
      <c r="R7" s="81"/>
      <c r="S7" s="81"/>
      <c r="T7" s="81"/>
      <c r="U7" s="81"/>
      <c r="V7" s="81"/>
      <c r="W7" s="81"/>
      <c r="X7" s="81"/>
      <c r="Y7" s="81"/>
      <c r="Z7" s="81"/>
      <c r="AA7" s="81"/>
      <c r="AB7" s="81"/>
      <c r="AC7" s="81"/>
      <c r="AD7" s="81"/>
      <c r="AE7" s="81"/>
      <c r="AF7" s="81"/>
    </row>
    <row r="8" spans="1:32" ht="18.75" customHeight="1" x14ac:dyDescent="0.2">
      <c r="A8" s="73" t="s">
        <v>270</v>
      </c>
    </row>
    <row r="9" spans="1:32" ht="18.75" customHeight="1" x14ac:dyDescent="0.2">
      <c r="A9" s="74" t="s">
        <v>271</v>
      </c>
      <c r="B9" s="34">
        <v>82.4</v>
      </c>
      <c r="D9" s="34">
        <v>96.5</v>
      </c>
      <c r="F9" s="34">
        <f>B9-D9</f>
        <v>-14.099999999999994</v>
      </c>
      <c r="H9" s="19">
        <f>F9/D9</f>
        <v>-0.14611398963730565</v>
      </c>
      <c r="J9" s="34">
        <v>82.4</v>
      </c>
      <c r="L9" s="47">
        <v>89.5</v>
      </c>
      <c r="N9" s="34">
        <f>J9-L9</f>
        <v>-7.0999999999999943</v>
      </c>
      <c r="P9" s="19">
        <f>N9/L9</f>
        <v>-7.9329608938547416E-2</v>
      </c>
    </row>
    <row r="10" spans="1:32" ht="18.75" customHeight="1" x14ac:dyDescent="0.2">
      <c r="A10" s="74" t="s">
        <v>272</v>
      </c>
      <c r="B10" s="11">
        <v>46.5</v>
      </c>
      <c r="D10" s="11">
        <v>15.8</v>
      </c>
      <c r="F10" s="11">
        <f>B10-D10</f>
        <v>30.7</v>
      </c>
      <c r="H10" s="26">
        <f>F10/D10</f>
        <v>1.9430379746835442</v>
      </c>
      <c r="J10" s="11">
        <v>46.5</v>
      </c>
      <c r="L10" s="48">
        <v>12.5</v>
      </c>
      <c r="N10" s="11">
        <f>J10-L10</f>
        <v>34</v>
      </c>
      <c r="P10" s="31">
        <f>N10/L10</f>
        <v>2.72</v>
      </c>
    </row>
    <row r="11" spans="1:32" ht="18.75" customHeight="1" x14ac:dyDescent="0.2">
      <c r="A11" s="74" t="s">
        <v>273</v>
      </c>
      <c r="B11" s="11">
        <v>8.1999999999999993</v>
      </c>
      <c r="D11" s="11">
        <v>6.9</v>
      </c>
      <c r="F11" s="11">
        <f>B11-D11</f>
        <v>1.2999999999999989</v>
      </c>
      <c r="H11" s="26">
        <f>F11/D11</f>
        <v>0.18840579710144911</v>
      </c>
      <c r="J11" s="11">
        <v>8.1999999999999993</v>
      </c>
      <c r="L11" s="48">
        <v>7.6</v>
      </c>
      <c r="N11" s="11">
        <f>J11-L11</f>
        <v>0.59999999999999964</v>
      </c>
      <c r="P11" s="26">
        <f>N11/L11</f>
        <v>7.8947368421052586E-2</v>
      </c>
    </row>
    <row r="12" spans="1:32" ht="18.75" customHeight="1" x14ac:dyDescent="0.2">
      <c r="A12" s="25" t="s">
        <v>274</v>
      </c>
      <c r="B12" s="40">
        <v>137.1</v>
      </c>
      <c r="C12" s="40"/>
      <c r="D12" s="40">
        <f>SUM(D9:D11)</f>
        <v>119.2</v>
      </c>
      <c r="E12" s="40"/>
      <c r="F12" s="40">
        <f>B12-D12</f>
        <v>17.899999999999991</v>
      </c>
      <c r="H12" s="26">
        <f>F12/D12</f>
        <v>0.15016778523489926</v>
      </c>
      <c r="J12" s="40">
        <v>137.1</v>
      </c>
      <c r="K12" s="40"/>
      <c r="L12" s="84">
        <v>109.6</v>
      </c>
      <c r="M12" s="85"/>
      <c r="N12" s="40">
        <f>J12-L12</f>
        <v>27.5</v>
      </c>
      <c r="P12" s="26">
        <f>N12/L12</f>
        <v>0.25091240875912413</v>
      </c>
    </row>
    <row r="13" spans="1:32" ht="18.75" customHeight="1" x14ac:dyDescent="0.2"/>
    <row r="14" spans="1:32" ht="18.75" customHeight="1" x14ac:dyDescent="0.2">
      <c r="A14" s="73" t="s">
        <v>275</v>
      </c>
    </row>
    <row r="15" spans="1:32" ht="18.75" customHeight="1" x14ac:dyDescent="0.2">
      <c r="A15" s="74" t="s">
        <v>276</v>
      </c>
      <c r="B15" s="11">
        <v>23.4</v>
      </c>
      <c r="D15" s="11">
        <v>23.7</v>
      </c>
      <c r="F15" s="11">
        <f t="shared" ref="F15:F20" si="0">B15-D15</f>
        <v>-0.30000000000000071</v>
      </c>
      <c r="H15" s="26">
        <f t="shared" ref="H15:H20" si="1">F15/D15</f>
        <v>-1.2658227848101297E-2</v>
      </c>
      <c r="J15" s="11">
        <v>23.4</v>
      </c>
      <c r="L15" s="48">
        <v>24.4</v>
      </c>
      <c r="N15" s="11">
        <f t="shared" ref="N15:N20" si="2">J15-L15</f>
        <v>-1</v>
      </c>
      <c r="P15" s="26">
        <f t="shared" ref="P15:P20" si="3">N15/L15</f>
        <v>-4.0983606557377053E-2</v>
      </c>
    </row>
    <row r="16" spans="1:32" ht="18.75" customHeight="1" x14ac:dyDescent="0.2">
      <c r="A16" s="74" t="s">
        <v>277</v>
      </c>
      <c r="B16" s="11">
        <v>29.9</v>
      </c>
      <c r="D16" s="11">
        <v>28.8</v>
      </c>
      <c r="F16" s="11">
        <f t="shared" si="0"/>
        <v>1.0999999999999979</v>
      </c>
      <c r="H16" s="26">
        <f t="shared" si="1"/>
        <v>3.8194444444444371E-2</v>
      </c>
      <c r="J16" s="11">
        <v>30</v>
      </c>
      <c r="L16" s="48">
        <v>30.2</v>
      </c>
      <c r="N16" s="11">
        <f t="shared" si="2"/>
        <v>-0.19999999999999929</v>
      </c>
      <c r="P16" s="26">
        <f t="shared" si="3"/>
        <v>-6.6225165562913673E-3</v>
      </c>
    </row>
    <row r="17" spans="1:16" ht="18.75" customHeight="1" x14ac:dyDescent="0.2">
      <c r="A17" s="74" t="s">
        <v>278</v>
      </c>
      <c r="B17" s="11">
        <v>17.399999999999999</v>
      </c>
      <c r="D17" s="11">
        <v>19.600000000000001</v>
      </c>
      <c r="F17" s="11">
        <f t="shared" si="0"/>
        <v>-2.2000000000000028</v>
      </c>
      <c r="H17" s="26">
        <f t="shared" si="1"/>
        <v>-0.11224489795918381</v>
      </c>
      <c r="J17" s="11">
        <v>17.399999999999999</v>
      </c>
      <c r="L17" s="48">
        <v>18.399999999999999</v>
      </c>
      <c r="N17" s="11">
        <f t="shared" si="2"/>
        <v>-1</v>
      </c>
      <c r="P17" s="26">
        <f t="shared" si="3"/>
        <v>-5.4347826086956527E-2</v>
      </c>
    </row>
    <row r="18" spans="1:16" ht="18.75" customHeight="1" x14ac:dyDescent="0.2">
      <c r="A18" s="74" t="s">
        <v>279</v>
      </c>
      <c r="B18" s="11">
        <v>17.8</v>
      </c>
      <c r="D18" s="11">
        <v>16.899999999999999</v>
      </c>
      <c r="F18" s="11">
        <f t="shared" si="0"/>
        <v>0.90000000000000213</v>
      </c>
      <c r="H18" s="26">
        <f t="shared" si="1"/>
        <v>5.3254437869822618E-2</v>
      </c>
      <c r="J18" s="11">
        <v>17.8</v>
      </c>
      <c r="L18" s="48">
        <v>17.2</v>
      </c>
      <c r="N18" s="11">
        <f t="shared" si="2"/>
        <v>0.60000000000000142</v>
      </c>
      <c r="P18" s="26">
        <f t="shared" si="3"/>
        <v>3.4883720930232641E-2</v>
      </c>
    </row>
    <row r="19" spans="1:16" ht="18.75" customHeight="1" x14ac:dyDescent="0.2">
      <c r="A19" s="74" t="s">
        <v>280</v>
      </c>
      <c r="B19" s="11">
        <v>4</v>
      </c>
      <c r="D19" s="11">
        <v>4.4000000000000004</v>
      </c>
      <c r="F19" s="11">
        <f t="shared" si="0"/>
        <v>-0.40000000000000036</v>
      </c>
      <c r="H19" s="86">
        <f t="shared" si="1"/>
        <v>-9.0909090909090981E-2</v>
      </c>
      <c r="J19" s="11">
        <v>4</v>
      </c>
      <c r="L19" s="48">
        <v>4.4000000000000004</v>
      </c>
      <c r="N19" s="11">
        <f t="shared" si="2"/>
        <v>-0.40000000000000036</v>
      </c>
      <c r="P19" s="26">
        <f t="shared" si="3"/>
        <v>-9.0909090909090981E-2</v>
      </c>
    </row>
    <row r="20" spans="1:16" ht="18.75" customHeight="1" x14ac:dyDescent="0.2">
      <c r="A20" s="25" t="s">
        <v>281</v>
      </c>
      <c r="B20" s="40">
        <v>92.6</v>
      </c>
      <c r="C20" s="40"/>
      <c r="D20" s="40">
        <f>SUM(D15:D19)</f>
        <v>93.4</v>
      </c>
      <c r="E20" s="40"/>
      <c r="F20" s="40">
        <f t="shared" si="0"/>
        <v>-0.80000000000001137</v>
      </c>
      <c r="H20" s="26">
        <f t="shared" si="1"/>
        <v>-8.5653104925054752E-3</v>
      </c>
      <c r="J20" s="40">
        <v>92.6</v>
      </c>
      <c r="K20" s="40"/>
      <c r="L20" s="84">
        <v>94.6</v>
      </c>
      <c r="M20" s="85"/>
      <c r="N20" s="40">
        <f t="shared" si="2"/>
        <v>-2</v>
      </c>
      <c r="P20" s="26">
        <f t="shared" si="3"/>
        <v>-2.1141649048625793E-2</v>
      </c>
    </row>
    <row r="21" spans="1:16" ht="18.75" customHeight="1" x14ac:dyDescent="0.2"/>
    <row r="22" spans="1:16" ht="18.75" customHeight="1" x14ac:dyDescent="0.2">
      <c r="A22" s="73" t="s">
        <v>282</v>
      </c>
    </row>
    <row r="23" spans="1:16" ht="18.75" customHeight="1" x14ac:dyDescent="0.2">
      <c r="A23" s="74" t="s">
        <v>283</v>
      </c>
      <c r="B23" s="11">
        <v>8.3000000000000007</v>
      </c>
      <c r="D23" s="11">
        <v>3.1</v>
      </c>
      <c r="F23" s="11">
        <f>B23-D23</f>
        <v>5.2000000000000011</v>
      </c>
      <c r="H23" s="26">
        <f>F23/D23</f>
        <v>1.67741935483871</v>
      </c>
      <c r="J23" s="11">
        <v>8.3000000000000007</v>
      </c>
      <c r="L23" s="48">
        <v>7.6</v>
      </c>
      <c r="N23" s="11">
        <f>J23-L23</f>
        <v>0.70000000000000107</v>
      </c>
      <c r="P23" s="26">
        <f>N23/L23</f>
        <v>9.2105263157894884E-2</v>
      </c>
    </row>
    <row r="24" spans="1:16" ht="18.75" customHeight="1" x14ac:dyDescent="0.2">
      <c r="A24" s="74" t="s">
        <v>284</v>
      </c>
      <c r="B24" s="11">
        <v>17.399999999999999</v>
      </c>
      <c r="D24" s="11">
        <v>10.3</v>
      </c>
      <c r="F24" s="11">
        <f>B24-D24</f>
        <v>7.0999999999999979</v>
      </c>
      <c r="H24" s="26">
        <f>F24/D24</f>
        <v>0.68932038834951426</v>
      </c>
      <c r="J24" s="11">
        <v>17.399999999999999</v>
      </c>
      <c r="L24" s="48">
        <v>11.9</v>
      </c>
      <c r="N24" s="11">
        <f>J24-L24</f>
        <v>5.4999999999999982</v>
      </c>
      <c r="P24" s="26">
        <f>N24/L24</f>
        <v>0.46218487394957969</v>
      </c>
    </row>
    <row r="25" spans="1:16" ht="18.75" customHeight="1" x14ac:dyDescent="0.2">
      <c r="A25" s="74" t="s">
        <v>285</v>
      </c>
      <c r="B25" s="11">
        <v>28.7</v>
      </c>
      <c r="D25" s="11">
        <v>17.5</v>
      </c>
      <c r="F25" s="11">
        <f>B25-D25</f>
        <v>11.2</v>
      </c>
      <c r="H25" s="31">
        <f>F25/D25</f>
        <v>0.64</v>
      </c>
      <c r="J25" s="11">
        <v>28.7</v>
      </c>
      <c r="L25" s="48">
        <v>20.5</v>
      </c>
      <c r="N25" s="11">
        <f>J25-L25</f>
        <v>8.1999999999999993</v>
      </c>
      <c r="P25" s="31">
        <f>N25/L25</f>
        <v>0.39999999999999997</v>
      </c>
    </row>
    <row r="26" spans="1:16" ht="18.75" customHeight="1" x14ac:dyDescent="0.2">
      <c r="A26" s="74" t="s">
        <v>286</v>
      </c>
      <c r="B26" s="11">
        <v>23</v>
      </c>
      <c r="D26" s="11">
        <v>16.399999999999999</v>
      </c>
      <c r="F26" s="12">
        <f>B26-D26</f>
        <v>6.6000000000000014</v>
      </c>
      <c r="H26" s="26">
        <f>F26/D26</f>
        <v>0.40243902439024404</v>
      </c>
      <c r="J26" s="11">
        <v>22.9</v>
      </c>
      <c r="L26" s="48">
        <v>21.2</v>
      </c>
      <c r="N26" s="12">
        <f>J26-L26</f>
        <v>1.6999999999999993</v>
      </c>
      <c r="P26" s="26">
        <f>N26/L26</f>
        <v>8.0188679245282987E-2</v>
      </c>
    </row>
    <row r="27" spans="1:16" ht="18.75" customHeight="1" x14ac:dyDescent="0.2">
      <c r="A27" s="25" t="s">
        <v>287</v>
      </c>
      <c r="B27" s="40">
        <v>77.3</v>
      </c>
      <c r="C27" s="40"/>
      <c r="D27" s="40">
        <f>SUM(D23:D26)</f>
        <v>47.3</v>
      </c>
      <c r="E27" s="40"/>
      <c r="F27" s="11">
        <f>B27-D27</f>
        <v>30</v>
      </c>
      <c r="H27" s="26">
        <f>F27/D27</f>
        <v>0.63424947145877386</v>
      </c>
      <c r="J27" s="40">
        <v>77.3</v>
      </c>
      <c r="K27" s="40"/>
      <c r="L27" s="84">
        <v>61.2</v>
      </c>
      <c r="M27" s="40"/>
      <c r="N27" s="11">
        <f>J27-L27</f>
        <v>16.099999999999994</v>
      </c>
      <c r="P27" s="26">
        <f>N27/L27</f>
        <v>0.2630718954248365</v>
      </c>
    </row>
    <row r="28" spans="1:16" ht="18.75" customHeight="1" x14ac:dyDescent="0.2"/>
    <row r="29" spans="1:16" ht="18.75" customHeight="1" x14ac:dyDescent="0.2">
      <c r="A29" s="6" t="s">
        <v>288</v>
      </c>
      <c r="B29" s="14">
        <f>+B12+B20+B27</f>
        <v>307</v>
      </c>
      <c r="C29" s="14"/>
      <c r="D29" s="49">
        <f>+D12+D20+D27</f>
        <v>259.90000000000003</v>
      </c>
      <c r="E29" s="14"/>
      <c r="F29" s="14">
        <f>+F12+F20+F27</f>
        <v>47.09999999999998</v>
      </c>
      <c r="H29" s="19">
        <f>F29/D29</f>
        <v>0.18122354751827616</v>
      </c>
      <c r="J29" s="14">
        <f>+J12+J20+J27</f>
        <v>307</v>
      </c>
      <c r="K29" s="14"/>
      <c r="L29" s="49">
        <v>265.39999999999998</v>
      </c>
      <c r="M29" s="14"/>
      <c r="N29" s="14">
        <f>+N12+N20+N27</f>
        <v>41.599999999999994</v>
      </c>
      <c r="P29" s="19">
        <f>N29/L29</f>
        <v>0.15674453654860587</v>
      </c>
    </row>
    <row r="30" spans="1:16" ht="18.75" customHeight="1" x14ac:dyDescent="0.2"/>
    <row r="31" spans="1:16" ht="18.75" customHeight="1" x14ac:dyDescent="0.2"/>
    <row r="32" spans="1:16" ht="18.75" customHeight="1" x14ac:dyDescent="0.2">
      <c r="A32" s="118" t="s">
        <v>289</v>
      </c>
      <c r="B32" s="117"/>
      <c r="C32" s="117"/>
      <c r="D32" s="117"/>
      <c r="E32" s="117"/>
      <c r="F32" s="117"/>
      <c r="G32" s="117"/>
      <c r="H32" s="117"/>
      <c r="I32" s="117"/>
      <c r="J32" s="117"/>
      <c r="K32" s="117"/>
      <c r="L32" s="117"/>
      <c r="M32" s="117"/>
      <c r="N32" s="117"/>
      <c r="O32" s="117"/>
      <c r="P32" s="117"/>
    </row>
    <row r="33" spans="1:16" ht="18.75" customHeight="1" x14ac:dyDescent="0.2">
      <c r="A33" s="2" t="s">
        <v>267</v>
      </c>
      <c r="B33" s="118" t="s">
        <v>221</v>
      </c>
      <c r="C33" s="132"/>
      <c r="D33" s="117"/>
      <c r="E33" s="132"/>
      <c r="F33" s="117"/>
      <c r="G33" s="132"/>
      <c r="H33" s="117"/>
      <c r="I33" s="81"/>
      <c r="J33" s="118" t="s">
        <v>228</v>
      </c>
      <c r="K33" s="132"/>
      <c r="L33" s="117"/>
      <c r="M33" s="132"/>
      <c r="N33" s="117"/>
      <c r="O33" s="132"/>
      <c r="P33" s="117"/>
    </row>
    <row r="34" spans="1:16" ht="18.75" customHeight="1" x14ac:dyDescent="0.2">
      <c r="A34" s="81"/>
      <c r="B34" s="82">
        <v>42094</v>
      </c>
      <c r="C34" s="77" t="s">
        <v>6</v>
      </c>
      <c r="D34" s="82">
        <v>41729</v>
      </c>
      <c r="E34" s="83"/>
      <c r="F34" s="77" t="s">
        <v>268</v>
      </c>
      <c r="G34" s="83"/>
      <c r="H34" s="77" t="s">
        <v>269</v>
      </c>
      <c r="I34" s="81"/>
      <c r="J34" s="82">
        <v>42094</v>
      </c>
      <c r="K34" s="77" t="s">
        <v>6</v>
      </c>
      <c r="L34" s="82">
        <v>41729</v>
      </c>
      <c r="M34" s="83"/>
      <c r="N34" s="77" t="s">
        <v>268</v>
      </c>
      <c r="O34" s="83"/>
      <c r="P34" s="77" t="s">
        <v>269</v>
      </c>
    </row>
    <row r="35" spans="1:16" ht="18.75" customHeight="1" x14ac:dyDescent="0.2">
      <c r="A35" s="73" t="s">
        <v>270</v>
      </c>
    </row>
    <row r="36" spans="1:16" ht="18.75" customHeight="1" x14ac:dyDescent="0.2">
      <c r="A36" s="74" t="s">
        <v>271</v>
      </c>
      <c r="B36" s="11">
        <v>86.1</v>
      </c>
      <c r="D36" s="11">
        <v>94.6</v>
      </c>
      <c r="F36" s="34">
        <f>B36-D36</f>
        <v>-8.5</v>
      </c>
      <c r="H36" s="19">
        <f>F36/D36</f>
        <v>-8.9852008456659624E-2</v>
      </c>
      <c r="J36" s="47">
        <v>86.1</v>
      </c>
      <c r="K36" s="110"/>
      <c r="L36" s="47">
        <v>92.4</v>
      </c>
      <c r="M36" s="110"/>
      <c r="N36" s="47">
        <f>J36-L36</f>
        <v>-6.3000000000000114</v>
      </c>
      <c r="P36" s="19">
        <f>N36/L36</f>
        <v>-6.8181818181818302E-2</v>
      </c>
    </row>
    <row r="37" spans="1:16" ht="18.75" customHeight="1" x14ac:dyDescent="0.2">
      <c r="A37" s="74" t="s">
        <v>272</v>
      </c>
      <c r="B37" s="11">
        <v>55.8</v>
      </c>
      <c r="D37" s="11">
        <v>14.4</v>
      </c>
      <c r="F37" s="11">
        <f>B37-D37</f>
        <v>41.4</v>
      </c>
      <c r="H37" s="26">
        <f>F37/D37</f>
        <v>2.875</v>
      </c>
      <c r="J37" s="11">
        <v>55.9</v>
      </c>
      <c r="L37" s="48">
        <v>14.6</v>
      </c>
      <c r="N37" s="11">
        <f>J37-L37</f>
        <v>41.3</v>
      </c>
      <c r="P37" s="26">
        <f>N37/L37</f>
        <v>2.8287671232876712</v>
      </c>
    </row>
    <row r="38" spans="1:16" ht="18.75" customHeight="1" x14ac:dyDescent="0.2">
      <c r="A38" s="74" t="s">
        <v>273</v>
      </c>
      <c r="B38" s="12">
        <v>8</v>
      </c>
      <c r="C38" s="72"/>
      <c r="D38" s="12">
        <v>7.4</v>
      </c>
      <c r="E38" s="72"/>
      <c r="F38" s="11">
        <f>B38-D38</f>
        <v>0.59999999999999964</v>
      </c>
      <c r="H38" s="26">
        <f>F38/D38</f>
        <v>8.108108108108103E-2</v>
      </c>
      <c r="J38" s="12">
        <v>8</v>
      </c>
      <c r="K38" s="72"/>
      <c r="L38" s="48">
        <v>7.3</v>
      </c>
      <c r="M38" s="72"/>
      <c r="N38" s="11">
        <f>J38-L38</f>
        <v>0.70000000000000018</v>
      </c>
      <c r="P38" s="26">
        <f>N38/L38</f>
        <v>9.5890410958904132E-2</v>
      </c>
    </row>
    <row r="39" spans="1:16" ht="18.75" customHeight="1" x14ac:dyDescent="0.2">
      <c r="A39" s="25" t="s">
        <v>274</v>
      </c>
      <c r="B39" s="11">
        <v>150</v>
      </c>
      <c r="D39" s="11">
        <f>SUM(D36:D38)</f>
        <v>116.4</v>
      </c>
      <c r="F39" s="40">
        <f>B39-D39</f>
        <v>33.599999999999994</v>
      </c>
      <c r="H39" s="26">
        <f>F39/D39</f>
        <v>0.28865979381443291</v>
      </c>
      <c r="J39" s="11">
        <v>150</v>
      </c>
      <c r="L39" s="84">
        <v>114.3</v>
      </c>
      <c r="N39" s="40">
        <f>J39-L39</f>
        <v>35.700000000000003</v>
      </c>
      <c r="P39" s="26">
        <f>N39/L39</f>
        <v>0.31233595800524938</v>
      </c>
    </row>
    <row r="40" spans="1:16" ht="18.75" customHeight="1" x14ac:dyDescent="0.2"/>
    <row r="41" spans="1:16" ht="18.75" customHeight="1" x14ac:dyDescent="0.2">
      <c r="A41" s="73" t="s">
        <v>275</v>
      </c>
    </row>
    <row r="42" spans="1:16" ht="18.75" customHeight="1" x14ac:dyDescent="0.2">
      <c r="A42" s="74" t="s">
        <v>276</v>
      </c>
      <c r="B42" s="11">
        <v>25.3</v>
      </c>
      <c r="D42" s="11">
        <v>23.7</v>
      </c>
      <c r="F42" s="11">
        <f t="shared" ref="F42:F47" si="4">B42-D42</f>
        <v>1.6000000000000014</v>
      </c>
      <c r="H42" s="26">
        <f t="shared" ref="H42:H47" si="5">F42/D42</f>
        <v>6.7510548523206815E-2</v>
      </c>
      <c r="J42" s="11">
        <v>25.3</v>
      </c>
      <c r="L42" s="11">
        <v>24</v>
      </c>
      <c r="N42" s="11">
        <f t="shared" ref="N42:N47" si="6">J42-L42</f>
        <v>1.3000000000000007</v>
      </c>
      <c r="P42" s="26">
        <f t="shared" ref="P42:P47" si="7">N42/L42</f>
        <v>5.4166666666666696E-2</v>
      </c>
    </row>
    <row r="43" spans="1:16" ht="18.75" customHeight="1" x14ac:dyDescent="0.2">
      <c r="A43" s="74" t="s">
        <v>277</v>
      </c>
      <c r="B43" s="11">
        <v>29.9</v>
      </c>
      <c r="D43" s="11">
        <v>27.2</v>
      </c>
      <c r="F43" s="11">
        <f t="shared" si="4"/>
        <v>2.6999999999999993</v>
      </c>
      <c r="H43" s="26">
        <f t="shared" si="5"/>
        <v>9.9264705882352922E-2</v>
      </c>
      <c r="J43" s="11">
        <v>29.9</v>
      </c>
      <c r="L43" s="48">
        <v>28.7</v>
      </c>
      <c r="N43" s="11">
        <f t="shared" si="6"/>
        <v>1.1999999999999993</v>
      </c>
      <c r="P43" s="26">
        <f t="shared" si="7"/>
        <v>4.1811846689895446E-2</v>
      </c>
    </row>
    <row r="44" spans="1:16" ht="18.75" customHeight="1" x14ac:dyDescent="0.2">
      <c r="A44" s="74" t="s">
        <v>278</v>
      </c>
      <c r="B44" s="11">
        <v>18.8</v>
      </c>
      <c r="D44" s="11">
        <v>19.2</v>
      </c>
      <c r="F44" s="11">
        <f t="shared" si="4"/>
        <v>-0.39999999999999858</v>
      </c>
      <c r="H44" s="26">
        <f t="shared" si="5"/>
        <v>-2.0833333333333259E-2</v>
      </c>
      <c r="J44" s="11">
        <v>18.8</v>
      </c>
      <c r="L44" s="48">
        <v>19.399999999999999</v>
      </c>
      <c r="N44" s="11">
        <f t="shared" si="6"/>
        <v>-0.59999999999999787</v>
      </c>
      <c r="P44" s="26">
        <f t="shared" si="7"/>
        <v>-3.0927835051546285E-2</v>
      </c>
    </row>
    <row r="45" spans="1:16" ht="18.75" customHeight="1" x14ac:dyDescent="0.2">
      <c r="A45" s="74" t="s">
        <v>279</v>
      </c>
      <c r="B45" s="11">
        <v>17.8</v>
      </c>
      <c r="D45" s="11">
        <v>18.3</v>
      </c>
      <c r="F45" s="11">
        <f t="shared" si="4"/>
        <v>-0.5</v>
      </c>
      <c r="H45" s="26">
        <f t="shared" si="5"/>
        <v>-2.7322404371584699E-2</v>
      </c>
      <c r="J45" s="11">
        <v>17.8</v>
      </c>
      <c r="L45" s="11">
        <v>17</v>
      </c>
      <c r="N45" s="11">
        <f t="shared" si="6"/>
        <v>0.80000000000000071</v>
      </c>
      <c r="P45" s="26">
        <f t="shared" si="7"/>
        <v>4.7058823529411806E-2</v>
      </c>
    </row>
    <row r="46" spans="1:16" ht="18.75" customHeight="1" x14ac:dyDescent="0.2">
      <c r="A46" s="74" t="s">
        <v>280</v>
      </c>
      <c r="B46" s="12">
        <v>4.3</v>
      </c>
      <c r="C46" s="72"/>
      <c r="D46" s="12">
        <v>4.5</v>
      </c>
      <c r="E46" s="72"/>
      <c r="F46" s="11">
        <f t="shared" si="4"/>
        <v>-0.20000000000000018</v>
      </c>
      <c r="H46" s="26">
        <f t="shared" si="5"/>
        <v>-4.4444444444444481E-2</v>
      </c>
      <c r="J46" s="12">
        <v>4.3</v>
      </c>
      <c r="K46" s="72"/>
      <c r="L46" s="35">
        <v>4.4000000000000004</v>
      </c>
      <c r="M46" s="72"/>
      <c r="N46" s="11">
        <f t="shared" si="6"/>
        <v>-0.10000000000000053</v>
      </c>
      <c r="P46" s="26">
        <f t="shared" si="7"/>
        <v>-2.2727272727272846E-2</v>
      </c>
    </row>
    <row r="47" spans="1:16" ht="18.75" customHeight="1" x14ac:dyDescent="0.2">
      <c r="A47" s="25" t="s">
        <v>281</v>
      </c>
      <c r="B47" s="11">
        <v>96.1</v>
      </c>
      <c r="D47" s="11">
        <f>SUM(D42:D46)</f>
        <v>92.899999999999991</v>
      </c>
      <c r="F47" s="40">
        <f t="shared" si="4"/>
        <v>3.2000000000000028</v>
      </c>
      <c r="H47" s="26">
        <f t="shared" si="5"/>
        <v>3.4445640473627588E-2</v>
      </c>
      <c r="J47" s="11">
        <v>96.1</v>
      </c>
      <c r="L47" s="48">
        <v>93.5</v>
      </c>
      <c r="N47" s="40">
        <f t="shared" si="6"/>
        <v>2.5999999999999943</v>
      </c>
      <c r="P47" s="26">
        <f t="shared" si="7"/>
        <v>2.7807486631015982E-2</v>
      </c>
    </row>
    <row r="48" spans="1:16" ht="18.75" customHeight="1" x14ac:dyDescent="0.2"/>
    <row r="49" spans="1:16" ht="18.75" customHeight="1" x14ac:dyDescent="0.2">
      <c r="A49" s="73" t="s">
        <v>282</v>
      </c>
    </row>
    <row r="50" spans="1:16" ht="18.75" customHeight="1" x14ac:dyDescent="0.2">
      <c r="A50" s="74" t="s">
        <v>283</v>
      </c>
      <c r="B50" s="11">
        <v>10.199999999999999</v>
      </c>
      <c r="D50" s="11">
        <v>7.7</v>
      </c>
      <c r="F50" s="11">
        <f>B50-D50</f>
        <v>2.4999999999999991</v>
      </c>
      <c r="H50" s="26">
        <f>F50/D50</f>
        <v>0.32467532467532456</v>
      </c>
      <c r="J50" s="11">
        <v>10.199999999999999</v>
      </c>
      <c r="L50" s="48">
        <v>8.1</v>
      </c>
      <c r="N50" s="11">
        <f>J50-L50</f>
        <v>2.0999999999999996</v>
      </c>
      <c r="P50" s="26">
        <f>N50/L50</f>
        <v>0.25925925925925924</v>
      </c>
    </row>
    <row r="51" spans="1:16" ht="18.75" customHeight="1" x14ac:dyDescent="0.2">
      <c r="A51" s="74" t="s">
        <v>284</v>
      </c>
      <c r="B51" s="11">
        <v>15.6</v>
      </c>
      <c r="D51" s="11">
        <v>10</v>
      </c>
      <c r="F51" s="11">
        <f>B51-D51</f>
        <v>5.6</v>
      </c>
      <c r="H51" s="31">
        <f>F51/D51</f>
        <v>0.55999999999999994</v>
      </c>
      <c r="J51" s="11">
        <v>15.6</v>
      </c>
      <c r="L51" s="48">
        <v>10.5</v>
      </c>
      <c r="N51" s="11">
        <f>J51-L51</f>
        <v>5.0999999999999996</v>
      </c>
      <c r="P51" s="26">
        <f>N51/L51</f>
        <v>0.48571428571428565</v>
      </c>
    </row>
    <row r="52" spans="1:16" ht="18.75" customHeight="1" x14ac:dyDescent="0.2">
      <c r="A52" s="74" t="s">
        <v>285</v>
      </c>
      <c r="B52" s="11">
        <v>22.2</v>
      </c>
      <c r="D52" s="11">
        <v>22.3</v>
      </c>
      <c r="F52" s="11">
        <f>B52-D52</f>
        <v>-0.10000000000000142</v>
      </c>
      <c r="H52" s="26">
        <f>F52/D52</f>
        <v>-4.4843049327354893E-3</v>
      </c>
      <c r="J52" s="11">
        <v>22.2</v>
      </c>
      <c r="L52" s="48">
        <v>17.899999999999999</v>
      </c>
      <c r="N52" s="11">
        <f>J52-L52</f>
        <v>4.3000000000000007</v>
      </c>
      <c r="P52" s="26">
        <f>N52/L52</f>
        <v>0.24022346368715089</v>
      </c>
    </row>
    <row r="53" spans="1:16" ht="18.75" customHeight="1" x14ac:dyDescent="0.2">
      <c r="A53" s="74" t="s">
        <v>286</v>
      </c>
      <c r="B53" s="12">
        <v>21.1</v>
      </c>
      <c r="C53" s="72"/>
      <c r="D53" s="12">
        <v>16.7</v>
      </c>
      <c r="E53" s="72"/>
      <c r="F53" s="12">
        <f>B53-D53</f>
        <v>4.4000000000000021</v>
      </c>
      <c r="H53" s="26">
        <f>F53/D53</f>
        <v>0.2634730538922157</v>
      </c>
      <c r="J53" s="12">
        <v>21.2</v>
      </c>
      <c r="K53" s="72"/>
      <c r="L53" s="35">
        <v>18.2</v>
      </c>
      <c r="M53" s="72"/>
      <c r="N53" s="12">
        <f>J53-L53</f>
        <v>3</v>
      </c>
      <c r="P53" s="26">
        <f>N53/L53</f>
        <v>0.16483516483516483</v>
      </c>
    </row>
    <row r="54" spans="1:16" ht="18.75" customHeight="1" x14ac:dyDescent="0.2">
      <c r="A54" s="25" t="s">
        <v>287</v>
      </c>
      <c r="B54" s="11">
        <v>69.2</v>
      </c>
      <c r="D54" s="11">
        <f>SUM(D50:D53)</f>
        <v>56.7</v>
      </c>
      <c r="F54" s="11">
        <f>B54-D54</f>
        <v>12.5</v>
      </c>
      <c r="H54" s="26">
        <f>F54/D54</f>
        <v>0.22045855379188711</v>
      </c>
      <c r="J54" s="11">
        <v>69.2</v>
      </c>
      <c r="L54" s="48">
        <v>54.7</v>
      </c>
      <c r="N54" s="11">
        <f>J54-L54</f>
        <v>14.5</v>
      </c>
      <c r="P54" s="26">
        <f>N54/L54</f>
        <v>0.26508226691042047</v>
      </c>
    </row>
    <row r="55" spans="1:16" ht="18.75" customHeight="1" x14ac:dyDescent="0.2"/>
    <row r="56" spans="1:16" ht="18.75" customHeight="1" x14ac:dyDescent="0.2">
      <c r="A56" s="6" t="s">
        <v>288</v>
      </c>
      <c r="B56" s="66">
        <f>+B39+B47+B54</f>
        <v>315.3</v>
      </c>
      <c r="C56" s="87"/>
      <c r="D56" s="88">
        <f>+D39+D47+D54</f>
        <v>266</v>
      </c>
      <c r="E56" s="87"/>
      <c r="F56" s="14">
        <f>+F39+F47+F54</f>
        <v>49.3</v>
      </c>
      <c r="H56" s="19">
        <f>F56/D56</f>
        <v>0.18533834586466164</v>
      </c>
      <c r="J56" s="49">
        <f>+J39+J47+J54</f>
        <v>315.3</v>
      </c>
      <c r="K56" s="49"/>
      <c r="L56" s="49">
        <v>262.5</v>
      </c>
      <c r="M56" s="49"/>
      <c r="N56" s="49">
        <f>+N39+N47+N54</f>
        <v>52.8</v>
      </c>
      <c r="P56" s="19">
        <f>N56/L56</f>
        <v>0.20114285714285712</v>
      </c>
    </row>
    <row r="57" spans="1:16" ht="18.75" customHeight="1" x14ac:dyDescent="0.2"/>
    <row r="58" spans="1:16" ht="18.75" customHeight="1" x14ac:dyDescent="0.2"/>
    <row r="59" spans="1:16" ht="18.75" customHeight="1" x14ac:dyDescent="0.2"/>
    <row r="60" spans="1:16" ht="18.75" customHeight="1" x14ac:dyDescent="0.2"/>
    <row r="61" spans="1:16" ht="18.75" customHeight="1" x14ac:dyDescent="0.2"/>
    <row r="62" spans="1:16" ht="18.75" customHeight="1" x14ac:dyDescent="0.2"/>
    <row r="63" spans="1:16" ht="18.75" customHeight="1" x14ac:dyDescent="0.2"/>
    <row r="64" spans="1:1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9">
    <mergeCell ref="A32:P32"/>
    <mergeCell ref="B33:H33"/>
    <mergeCell ref="J33:P33"/>
    <mergeCell ref="A1:P1"/>
    <mergeCell ref="A2:P2"/>
    <mergeCell ref="A3:P3"/>
    <mergeCell ref="A5:P5"/>
    <mergeCell ref="B6:H6"/>
    <mergeCell ref="J6:P6"/>
  </mergeCells>
  <printOptions horizontalCentered="1"/>
  <pageMargins left="0.7" right="0.7" top="0.75" bottom="0.75" header="0.3" footer="0.3"/>
  <pageSetup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workbookViewId="0">
      <selection activeCell="A4" sqref="A4"/>
    </sheetView>
  </sheetViews>
  <sheetFormatPr defaultColWidth="21.5" defaultRowHeight="12.75" x14ac:dyDescent="0.2"/>
  <cols>
    <col min="1" max="1" width="32.33203125" customWidth="1"/>
  </cols>
  <sheetData>
    <row r="1" spans="1:5" ht="18.75" customHeight="1" x14ac:dyDescent="0.2">
      <c r="A1" s="118" t="s">
        <v>0</v>
      </c>
      <c r="B1" s="117"/>
      <c r="C1" s="117"/>
      <c r="D1" s="117"/>
      <c r="E1" s="117"/>
    </row>
    <row r="2" spans="1:5" ht="18.75" customHeight="1" x14ac:dyDescent="0.2">
      <c r="A2" s="118" t="s">
        <v>290</v>
      </c>
      <c r="B2" s="117"/>
      <c r="C2" s="117"/>
      <c r="D2" s="117"/>
      <c r="E2" s="117"/>
    </row>
    <row r="3" spans="1:5" ht="18.75" customHeight="1" x14ac:dyDescent="0.2">
      <c r="A3" s="119" t="s">
        <v>2</v>
      </c>
      <c r="B3" s="117"/>
      <c r="C3" s="117"/>
      <c r="D3" s="117"/>
      <c r="E3" s="117"/>
    </row>
    <row r="4" spans="1:5" ht="18.75" customHeight="1" x14ac:dyDescent="0.2">
      <c r="A4" s="1"/>
      <c r="B4" s="1"/>
      <c r="C4" s="1"/>
      <c r="D4" s="1"/>
      <c r="E4" s="1"/>
    </row>
    <row r="5" spans="1:5" ht="18.75" customHeight="1" x14ac:dyDescent="0.2">
      <c r="A5" s="54" t="s">
        <v>274</v>
      </c>
      <c r="B5" s="118" t="s">
        <v>291</v>
      </c>
      <c r="C5" s="117"/>
      <c r="D5" s="117"/>
      <c r="E5" s="117"/>
    </row>
    <row r="6" spans="1:5" ht="18.75" customHeight="1" x14ac:dyDescent="0.2">
      <c r="A6" s="1"/>
      <c r="B6" s="89">
        <v>42094</v>
      </c>
      <c r="C6" s="89">
        <v>41729</v>
      </c>
      <c r="D6" s="90" t="s">
        <v>268</v>
      </c>
      <c r="E6" s="90" t="s">
        <v>269</v>
      </c>
    </row>
    <row r="7" spans="1:5" ht="18.75" customHeight="1" x14ac:dyDescent="0.2">
      <c r="A7" s="73" t="s">
        <v>292</v>
      </c>
      <c r="C7" s="1"/>
      <c r="D7" s="1"/>
      <c r="E7" s="1"/>
    </row>
    <row r="8" spans="1:5" ht="18.75" customHeight="1" x14ac:dyDescent="0.2">
      <c r="A8" s="6" t="s">
        <v>271</v>
      </c>
      <c r="B8" s="34">
        <v>82.4</v>
      </c>
      <c r="C8" s="47">
        <v>89.5</v>
      </c>
      <c r="D8" s="34">
        <f>+B8-C8</f>
        <v>-7.0999999999999943</v>
      </c>
      <c r="E8" s="19">
        <f>+B8/C8-1</f>
        <v>-7.9329608938547458E-2</v>
      </c>
    </row>
    <row r="9" spans="1:5" ht="18.75" customHeight="1" x14ac:dyDescent="0.2">
      <c r="A9" s="6" t="s">
        <v>272</v>
      </c>
      <c r="B9" s="11">
        <v>46.5</v>
      </c>
      <c r="C9" s="48">
        <v>12.5</v>
      </c>
      <c r="D9" s="11">
        <f>+B9-C9</f>
        <v>34</v>
      </c>
      <c r="E9" s="52">
        <f>+B9/C9-1</f>
        <v>2.72</v>
      </c>
    </row>
    <row r="10" spans="1:5" ht="18.75" customHeight="1" x14ac:dyDescent="0.2">
      <c r="A10" s="6" t="s">
        <v>273</v>
      </c>
      <c r="B10" s="12">
        <v>8.1999999999999993</v>
      </c>
      <c r="C10" s="35">
        <v>7.6</v>
      </c>
      <c r="D10" s="12">
        <f>+B10-C10</f>
        <v>0.59999999999999964</v>
      </c>
      <c r="E10" s="19">
        <f>+B10/C10-1</f>
        <v>7.8947368421052655E-2</v>
      </c>
    </row>
    <row r="11" spans="1:5" ht="18.75" customHeight="1" x14ac:dyDescent="0.2">
      <c r="A11" s="1"/>
      <c r="B11" s="84">
        <f>SUM(B8:B10)</f>
        <v>137.1</v>
      </c>
      <c r="C11" s="84">
        <f>SUM(C8:C10)</f>
        <v>109.6</v>
      </c>
      <c r="D11" s="84">
        <f>SUM(D8:D10)</f>
        <v>27.500000000000007</v>
      </c>
      <c r="E11" s="19">
        <f>+B11/C11-1</f>
        <v>0.25091240875912413</v>
      </c>
    </row>
    <row r="12" spans="1:5" ht="18.75" customHeight="1" x14ac:dyDescent="0.2">
      <c r="A12" s="1"/>
      <c r="B12" s="8"/>
      <c r="C12" s="8"/>
      <c r="D12" s="8"/>
      <c r="E12" s="42"/>
    </row>
    <row r="13" spans="1:5" ht="18.75" customHeight="1" x14ac:dyDescent="0.2">
      <c r="A13" s="73" t="s">
        <v>293</v>
      </c>
      <c r="B13" s="8"/>
      <c r="C13" s="8"/>
      <c r="D13" s="8"/>
      <c r="E13" s="42"/>
    </row>
    <row r="14" spans="1:5" ht="18.75" customHeight="1" x14ac:dyDescent="0.2">
      <c r="A14" s="6" t="s">
        <v>294</v>
      </c>
      <c r="B14" s="102">
        <v>0</v>
      </c>
      <c r="C14" s="48">
        <v>37.9</v>
      </c>
      <c r="D14" s="11">
        <f>+B14-C14</f>
        <v>-37.9</v>
      </c>
      <c r="E14" s="52">
        <f>+B14/C14-1</f>
        <v>-1</v>
      </c>
    </row>
    <row r="15" spans="1:5" ht="18.75" customHeight="1" x14ac:dyDescent="0.2">
      <c r="A15" s="1"/>
      <c r="B15" s="104">
        <f>SUM(B13:B14)</f>
        <v>0</v>
      </c>
      <c r="C15" s="40">
        <f>SUM(C13:C14)</f>
        <v>37.9</v>
      </c>
      <c r="D15" s="40">
        <f>SUM(D13:D14)</f>
        <v>-37.9</v>
      </c>
      <c r="E15" s="52">
        <f>+B15/C15-1</f>
        <v>-1</v>
      </c>
    </row>
    <row r="16" spans="1:5" ht="18.75" customHeight="1" x14ac:dyDescent="0.2">
      <c r="A16" s="1"/>
      <c r="B16" s="41"/>
      <c r="C16" s="8"/>
      <c r="D16" s="41"/>
      <c r="E16" s="42"/>
    </row>
    <row r="17" spans="1:5" ht="18.75" customHeight="1" x14ac:dyDescent="0.2">
      <c r="A17" s="134" t="s">
        <v>295</v>
      </c>
      <c r="B17" s="117"/>
      <c r="C17" s="1"/>
      <c r="D17" s="1"/>
      <c r="E17" s="42"/>
    </row>
    <row r="18" spans="1:5" ht="18.75" customHeight="1" x14ac:dyDescent="0.2">
      <c r="A18" s="6" t="s">
        <v>271</v>
      </c>
      <c r="B18" s="11">
        <f>+B8</f>
        <v>82.4</v>
      </c>
      <c r="C18" s="11">
        <f>+C8</f>
        <v>89.5</v>
      </c>
      <c r="D18" s="11">
        <f>+B18-C18</f>
        <v>-7.0999999999999943</v>
      </c>
      <c r="E18" s="19">
        <f>+B18/C18-1</f>
        <v>-7.9329608938547458E-2</v>
      </c>
    </row>
    <row r="19" spans="1:5" ht="18.75" customHeight="1" x14ac:dyDescent="0.2">
      <c r="A19" s="6" t="s">
        <v>272</v>
      </c>
      <c r="B19" s="11">
        <f>+B9+B14</f>
        <v>46.5</v>
      </c>
      <c r="C19" s="11">
        <f>+C9+C14</f>
        <v>50.4</v>
      </c>
      <c r="D19" s="11">
        <f>+B19-C19</f>
        <v>-3.8999999999999986</v>
      </c>
      <c r="E19" s="19">
        <f>+B19/C19-1</f>
        <v>-7.7380952380952328E-2</v>
      </c>
    </row>
    <row r="20" spans="1:5" ht="18.75" customHeight="1" x14ac:dyDescent="0.2">
      <c r="A20" s="6" t="s">
        <v>273</v>
      </c>
      <c r="B20" s="35">
        <f>+B10</f>
        <v>8.1999999999999993</v>
      </c>
      <c r="C20" s="12">
        <f>+C10</f>
        <v>7.6</v>
      </c>
      <c r="D20" s="12">
        <f>+B20-C20</f>
        <v>0.59999999999999964</v>
      </c>
      <c r="E20" s="19">
        <f>+B20/C20-1</f>
        <v>7.8947368421052655E-2</v>
      </c>
    </row>
    <row r="21" spans="1:5" ht="18.75" customHeight="1" x14ac:dyDescent="0.2">
      <c r="A21" s="91" t="s">
        <v>296</v>
      </c>
      <c r="B21" s="14">
        <f>SUM(B18:B20)</f>
        <v>137.1</v>
      </c>
      <c r="C21" s="14">
        <f>SUM(C18:C20)</f>
        <v>147.5</v>
      </c>
      <c r="D21" s="14">
        <f>SUM(D18:D20)</f>
        <v>-10.399999999999993</v>
      </c>
      <c r="E21" s="19">
        <f>+B21/C21-1</f>
        <v>-7.0508474576271185E-2</v>
      </c>
    </row>
    <row r="22" spans="1:5" ht="18.75" customHeight="1" x14ac:dyDescent="0.2"/>
    <row r="23" spans="1:5" ht="18.75" customHeight="1" x14ac:dyDescent="0.2"/>
    <row r="24" spans="1:5" ht="18.75" customHeight="1" x14ac:dyDescent="0.2"/>
    <row r="25" spans="1:5" ht="18.75" customHeight="1" x14ac:dyDescent="0.2"/>
    <row r="26" spans="1:5" ht="18.75" customHeight="1" x14ac:dyDescent="0.2"/>
    <row r="27" spans="1:5" ht="18.75" customHeight="1" x14ac:dyDescent="0.2"/>
    <row r="28" spans="1:5" ht="18.75" customHeight="1" x14ac:dyDescent="0.2"/>
    <row r="29" spans="1:5" ht="18.75" customHeight="1" x14ac:dyDescent="0.2"/>
    <row r="30" spans="1:5" ht="18.75" customHeight="1" x14ac:dyDescent="0.2"/>
    <row r="31" spans="1:5" ht="18.75" customHeight="1" x14ac:dyDescent="0.2"/>
    <row r="32" spans="1:5"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5">
    <mergeCell ref="A1:E1"/>
    <mergeCell ref="A2:E2"/>
    <mergeCell ref="A3:E3"/>
    <mergeCell ref="B5:E5"/>
    <mergeCell ref="A17:B17"/>
  </mergeCells>
  <printOptions horizontalCentered="1"/>
  <pageMargins left="0.7" right="0.7" top="0.75" bottom="0.75" header="0.3" footer="0.3"/>
  <pageSetup scale="85" orientation="portrait" r:id="rId1"/>
  <headerFooter>
    <oddHeader>&amp;L&amp;"Times New Roman,Bold"&amp;12Schedule 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16" t="s">
        <v>0</v>
      </c>
      <c r="B1" s="117"/>
      <c r="C1" s="117"/>
      <c r="D1" s="117"/>
      <c r="E1" s="117"/>
      <c r="F1" s="117"/>
      <c r="G1" s="117"/>
      <c r="H1" s="117"/>
      <c r="I1" s="117"/>
      <c r="J1" s="117"/>
      <c r="K1" s="117"/>
      <c r="L1" s="117"/>
      <c r="M1" s="117"/>
      <c r="N1" s="117"/>
      <c r="O1" s="92"/>
      <c r="P1" s="92"/>
      <c r="Q1" s="92"/>
      <c r="R1" s="92"/>
      <c r="S1" s="92"/>
      <c r="T1" s="92"/>
      <c r="U1" s="92"/>
      <c r="V1" s="92"/>
      <c r="W1" s="92"/>
      <c r="X1" s="92"/>
      <c r="Y1" s="92"/>
      <c r="Z1" s="92"/>
    </row>
    <row r="2" spans="1:26" ht="18.75" customHeight="1" x14ac:dyDescent="0.2">
      <c r="A2" s="118" t="s">
        <v>297</v>
      </c>
      <c r="B2" s="117"/>
      <c r="C2" s="117"/>
      <c r="D2" s="117"/>
      <c r="E2" s="117"/>
      <c r="F2" s="117"/>
      <c r="G2" s="117"/>
      <c r="H2" s="117"/>
      <c r="I2" s="117"/>
      <c r="J2" s="117"/>
      <c r="K2" s="117"/>
      <c r="L2" s="117"/>
      <c r="M2" s="117"/>
      <c r="N2" s="117"/>
    </row>
    <row r="3" spans="1:26" ht="18.75" customHeight="1" x14ac:dyDescent="0.2">
      <c r="A3" s="119" t="s">
        <v>2</v>
      </c>
      <c r="B3" s="117"/>
      <c r="C3" s="117"/>
      <c r="D3" s="117"/>
      <c r="E3" s="117"/>
      <c r="F3" s="117"/>
      <c r="G3" s="117"/>
      <c r="H3" s="117"/>
      <c r="I3" s="117"/>
      <c r="J3" s="117"/>
      <c r="K3" s="117"/>
      <c r="L3" s="117"/>
      <c r="M3" s="117"/>
      <c r="N3" s="117"/>
    </row>
    <row r="4" spans="1:26" ht="18.75" customHeight="1" x14ac:dyDescent="0.2"/>
    <row r="5" spans="1:26" ht="18.75" customHeight="1" x14ac:dyDescent="0.2">
      <c r="A5" s="4" t="s">
        <v>106</v>
      </c>
      <c r="B5" s="81"/>
      <c r="C5" s="81"/>
      <c r="D5" s="81"/>
      <c r="E5" s="81"/>
      <c r="F5" s="81"/>
      <c r="G5" s="81"/>
      <c r="H5" s="81"/>
      <c r="I5" s="81"/>
      <c r="J5" s="2" t="s">
        <v>298</v>
      </c>
      <c r="K5" s="81"/>
      <c r="L5" s="2" t="s">
        <v>298</v>
      </c>
      <c r="M5" s="81"/>
      <c r="N5" s="81"/>
      <c r="O5" s="92"/>
      <c r="P5" s="92"/>
      <c r="Q5" s="92"/>
      <c r="R5" s="92"/>
      <c r="S5" s="92"/>
      <c r="T5" s="92"/>
      <c r="U5" s="92"/>
      <c r="V5" s="92"/>
      <c r="W5" s="92"/>
      <c r="X5" s="92"/>
      <c r="Y5" s="92"/>
      <c r="Z5" s="92"/>
    </row>
    <row r="6" spans="1:26" ht="18.75" customHeight="1" x14ac:dyDescent="0.2">
      <c r="A6" s="92"/>
      <c r="B6" s="2" t="s">
        <v>299</v>
      </c>
      <c r="C6" s="81"/>
      <c r="D6" s="2" t="s">
        <v>300</v>
      </c>
      <c r="E6" s="81"/>
      <c r="F6" s="2" t="s">
        <v>301</v>
      </c>
      <c r="G6" s="81"/>
      <c r="H6" s="2" t="s">
        <v>302</v>
      </c>
      <c r="I6" s="81"/>
      <c r="J6" s="2" t="s">
        <v>300</v>
      </c>
      <c r="K6" s="81"/>
      <c r="L6" s="2" t="s">
        <v>301</v>
      </c>
      <c r="M6" s="81"/>
      <c r="N6" s="2" t="s">
        <v>303</v>
      </c>
      <c r="O6" s="92"/>
      <c r="P6" s="92"/>
      <c r="Q6" s="92"/>
      <c r="R6" s="92"/>
      <c r="S6" s="92"/>
      <c r="T6" s="92"/>
      <c r="U6" s="92"/>
      <c r="V6" s="92"/>
      <c r="W6" s="92"/>
      <c r="X6" s="92"/>
      <c r="Y6" s="92"/>
      <c r="Z6" s="92"/>
    </row>
    <row r="7" spans="1:26" ht="18.75" customHeight="1" x14ac:dyDescent="0.2">
      <c r="A7" s="54" t="s">
        <v>304</v>
      </c>
      <c r="B7" s="77" t="s">
        <v>305</v>
      </c>
      <c r="C7" s="81"/>
      <c r="D7" s="77" t="s">
        <v>298</v>
      </c>
      <c r="E7" s="81"/>
      <c r="F7" s="77" t="s">
        <v>298</v>
      </c>
      <c r="G7" s="81"/>
      <c r="H7" s="77" t="s">
        <v>303</v>
      </c>
      <c r="I7" s="81"/>
      <c r="J7" s="77" t="s">
        <v>306</v>
      </c>
      <c r="K7" s="81"/>
      <c r="L7" s="77" t="s">
        <v>306</v>
      </c>
      <c r="M7" s="81"/>
      <c r="N7" s="77" t="s">
        <v>306</v>
      </c>
      <c r="O7" s="92"/>
      <c r="P7" s="92"/>
      <c r="Q7" s="92"/>
      <c r="R7" s="92"/>
      <c r="S7" s="92"/>
      <c r="T7" s="92"/>
      <c r="U7" s="92"/>
      <c r="V7" s="92"/>
      <c r="W7" s="92"/>
      <c r="X7" s="92"/>
      <c r="Y7" s="92"/>
      <c r="Z7" s="92"/>
    </row>
    <row r="8" spans="1:26" ht="18.75" customHeight="1" x14ac:dyDescent="0.2"/>
    <row r="9" spans="1:26" ht="18.75" hidden="1" customHeight="1" x14ac:dyDescent="0.2">
      <c r="A9" s="73" t="s">
        <v>307</v>
      </c>
    </row>
    <row r="10" spans="1:26" ht="18.75" hidden="1" customHeight="1" x14ac:dyDescent="0.2">
      <c r="A10" s="74" t="s">
        <v>271</v>
      </c>
      <c r="B10" s="11">
        <v>86.1</v>
      </c>
      <c r="D10" s="11">
        <v>-5.3</v>
      </c>
      <c r="F10" s="11">
        <v>-56.9</v>
      </c>
      <c r="H10" s="11">
        <v>-62.2</v>
      </c>
      <c r="J10" s="93">
        <v>1.0999999999999999E-2</v>
      </c>
      <c r="L10" s="93">
        <v>0.624</v>
      </c>
      <c r="N10" s="93">
        <v>0.63500000000000001</v>
      </c>
    </row>
    <row r="11" spans="1:26" ht="18.75" hidden="1" customHeight="1" x14ac:dyDescent="0.2">
      <c r="A11" s="74" t="s">
        <v>272</v>
      </c>
      <c r="B11" s="11">
        <v>55.8</v>
      </c>
      <c r="D11" s="11">
        <v>-2.4</v>
      </c>
      <c r="F11" s="11">
        <v>9.5</v>
      </c>
      <c r="H11" s="11">
        <v>7.1</v>
      </c>
      <c r="J11" s="93">
        <v>1.2999999999999999E-2</v>
      </c>
      <c r="L11" s="93">
        <v>0.39500000000000002</v>
      </c>
      <c r="N11" s="93">
        <v>0.40799999999999997</v>
      </c>
    </row>
    <row r="12" spans="1:26" ht="18.75" hidden="1" customHeight="1" x14ac:dyDescent="0.2">
      <c r="A12" s="74" t="s">
        <v>273</v>
      </c>
      <c r="B12" s="12">
        <v>8</v>
      </c>
      <c r="D12" s="12">
        <v>-1.7</v>
      </c>
      <c r="F12" s="12">
        <v>-4.8</v>
      </c>
      <c r="H12" s="12">
        <v>-6.5</v>
      </c>
      <c r="J12" s="94">
        <v>-7.0000000000000007E-2</v>
      </c>
      <c r="L12" s="93">
        <v>0.36699999999999999</v>
      </c>
      <c r="N12" s="93">
        <v>0.29699999999999999</v>
      </c>
    </row>
    <row r="13" spans="1:26" ht="18.75" hidden="1" customHeight="1" x14ac:dyDescent="0.2">
      <c r="A13" s="25" t="s">
        <v>274</v>
      </c>
      <c r="B13" s="48">
        <f>SUM(B10:B12)</f>
        <v>149.89999999999998</v>
      </c>
      <c r="C13" s="11"/>
      <c r="D13" s="48">
        <f>SUM(D10:D12)</f>
        <v>-9.3999999999999986</v>
      </c>
      <c r="E13" s="11"/>
      <c r="F13" s="48">
        <f>SUM(F10:F12)</f>
        <v>-52.199999999999996</v>
      </c>
      <c r="G13" s="11"/>
      <c r="H13" s="48">
        <f>SUM(H10:H12)</f>
        <v>-61.6</v>
      </c>
      <c r="J13" s="93">
        <v>6.0000000000000001E-3</v>
      </c>
      <c r="L13" s="93">
        <v>0.57699999999999996</v>
      </c>
      <c r="N13" s="93">
        <v>0.58299999999999996</v>
      </c>
    </row>
    <row r="14" spans="1:26" ht="18.75" hidden="1" customHeight="1" x14ac:dyDescent="0.2"/>
    <row r="15" spans="1:26" ht="18.75" hidden="1" customHeight="1" x14ac:dyDescent="0.2">
      <c r="A15" s="73" t="s">
        <v>308</v>
      </c>
    </row>
    <row r="16" spans="1:26" ht="18.75" hidden="1" customHeight="1" x14ac:dyDescent="0.2">
      <c r="A16" s="74" t="s">
        <v>276</v>
      </c>
      <c r="B16" s="11">
        <v>25.3</v>
      </c>
      <c r="D16" s="11">
        <v>-0.5</v>
      </c>
      <c r="F16" s="11">
        <v>-9.1999999999999993</v>
      </c>
      <c r="H16" s="11">
        <v>-9.6999999999999993</v>
      </c>
      <c r="J16" s="93">
        <v>1.6E-2</v>
      </c>
      <c r="L16" s="93">
        <v>0.59299999999999997</v>
      </c>
      <c r="N16" s="93">
        <v>0.60899999999999999</v>
      </c>
    </row>
    <row r="17" spans="1:14" ht="18.75" hidden="1" customHeight="1" x14ac:dyDescent="0.2">
      <c r="A17" s="74" t="s">
        <v>277</v>
      </c>
      <c r="B17" s="11">
        <v>29.9</v>
      </c>
      <c r="D17" s="11">
        <v>-4.5999999999999996</v>
      </c>
      <c r="F17" s="11">
        <v>-19.5</v>
      </c>
      <c r="H17" s="11">
        <v>-24.1</v>
      </c>
      <c r="J17" s="93">
        <v>1.2999999999999999E-2</v>
      </c>
      <c r="L17" s="93">
        <v>0.69299999999999995</v>
      </c>
      <c r="N17" s="93">
        <v>0.70599999999999996</v>
      </c>
    </row>
    <row r="18" spans="1:14" ht="18.75" hidden="1" customHeight="1" x14ac:dyDescent="0.2">
      <c r="A18" s="74" t="s">
        <v>278</v>
      </c>
      <c r="B18" s="11">
        <v>18.8</v>
      </c>
      <c r="D18" s="11">
        <v>-6.9</v>
      </c>
      <c r="F18" s="11">
        <v>-12.7</v>
      </c>
      <c r="H18" s="11">
        <v>-19.600000000000001</v>
      </c>
      <c r="J18" s="93">
        <v>5.0999999999999997E-2</v>
      </c>
      <c r="L18" s="93">
        <v>0.307</v>
      </c>
      <c r="N18" s="93">
        <v>0.35799999999999998</v>
      </c>
    </row>
    <row r="19" spans="1:14" ht="18.75" hidden="1" customHeight="1" x14ac:dyDescent="0.2">
      <c r="A19" s="74" t="s">
        <v>279</v>
      </c>
      <c r="B19" s="11">
        <v>17.8</v>
      </c>
      <c r="D19" s="11">
        <v>0</v>
      </c>
      <c r="F19" s="11">
        <v>-6.4</v>
      </c>
      <c r="H19" s="11">
        <v>-6.4</v>
      </c>
      <c r="J19" s="94">
        <v>0</v>
      </c>
      <c r="L19" s="94">
        <v>0.56999999999999995</v>
      </c>
      <c r="N19" s="94">
        <v>0.56999999999999995</v>
      </c>
    </row>
    <row r="20" spans="1:14" ht="18.75" hidden="1" customHeight="1" x14ac:dyDescent="0.2">
      <c r="A20" s="74" t="s">
        <v>280</v>
      </c>
      <c r="B20" s="12">
        <v>4.3</v>
      </c>
      <c r="D20" s="12">
        <v>0.1</v>
      </c>
      <c r="F20" s="12">
        <v>-1.6</v>
      </c>
      <c r="H20" s="12">
        <v>-1.5</v>
      </c>
      <c r="J20" s="93">
        <v>1.4999999999999999E-2</v>
      </c>
      <c r="L20" s="93">
        <v>0.42499999999999999</v>
      </c>
      <c r="N20" s="94">
        <v>0.44</v>
      </c>
    </row>
    <row r="21" spans="1:14" ht="18.75" hidden="1" customHeight="1" x14ac:dyDescent="0.2">
      <c r="A21" s="25" t="s">
        <v>281</v>
      </c>
      <c r="B21" s="48">
        <f>SUM(B16:B20)</f>
        <v>96.1</v>
      </c>
      <c r="C21" s="11"/>
      <c r="D21" s="48">
        <f>SUM(D16:D20)</f>
        <v>-11.9</v>
      </c>
      <c r="E21" s="11"/>
      <c r="F21" s="48">
        <f>SUM(F16:F20)</f>
        <v>-49.4</v>
      </c>
      <c r="G21" s="11"/>
      <c r="H21" s="48">
        <f>SUM(H16:H20)</f>
        <v>-61.3</v>
      </c>
      <c r="J21" s="93">
        <v>1.9E-2</v>
      </c>
      <c r="L21" s="93">
        <v>0.55400000000000005</v>
      </c>
      <c r="N21" s="93">
        <v>0.57299999999999995</v>
      </c>
    </row>
    <row r="22" spans="1:14" ht="18.75" hidden="1" customHeight="1" x14ac:dyDescent="0.2"/>
    <row r="23" spans="1:14" ht="18.75" hidden="1" customHeight="1" x14ac:dyDescent="0.2">
      <c r="A23" s="73" t="s">
        <v>282</v>
      </c>
    </row>
    <row r="24" spans="1:14" ht="18.75" hidden="1" customHeight="1" x14ac:dyDescent="0.2">
      <c r="A24" s="74" t="s">
        <v>309</v>
      </c>
      <c r="B24" s="11">
        <v>10.199999999999999</v>
      </c>
      <c r="D24" s="11">
        <v>-1.7</v>
      </c>
      <c r="F24" s="11">
        <v>0</v>
      </c>
      <c r="H24" s="11">
        <v>-1.7</v>
      </c>
      <c r="J24" s="93">
        <v>-8.0000000000000002E-3</v>
      </c>
      <c r="L24" s="93">
        <v>0.20399999999999999</v>
      </c>
      <c r="N24" s="93">
        <v>0.19600000000000001</v>
      </c>
    </row>
    <row r="25" spans="1:14" ht="18.75" hidden="1" customHeight="1" x14ac:dyDescent="0.2">
      <c r="A25" s="74" t="s">
        <v>310</v>
      </c>
      <c r="B25" s="11">
        <v>15.6</v>
      </c>
      <c r="D25" s="11">
        <v>0</v>
      </c>
      <c r="F25" s="11">
        <v>-1.2</v>
      </c>
      <c r="H25" s="11">
        <v>-1.2</v>
      </c>
      <c r="J25" s="94">
        <v>0</v>
      </c>
      <c r="L25" s="93">
        <v>0.47499999999999998</v>
      </c>
      <c r="N25" s="93">
        <v>0.47499999999999998</v>
      </c>
    </row>
    <row r="26" spans="1:14" ht="18.75" hidden="1" customHeight="1" x14ac:dyDescent="0.2">
      <c r="A26" s="74" t="s">
        <v>285</v>
      </c>
      <c r="B26" s="11">
        <v>22.2</v>
      </c>
      <c r="D26" s="11">
        <v>-0.1</v>
      </c>
      <c r="F26" s="11">
        <v>-19.5</v>
      </c>
      <c r="H26" s="11">
        <v>-19.600000000000001</v>
      </c>
      <c r="J26" s="94">
        <v>0</v>
      </c>
      <c r="L26" s="94">
        <v>-0.88</v>
      </c>
      <c r="N26" s="93">
        <v>-0.88</v>
      </c>
    </row>
    <row r="27" spans="1:14" ht="18.75" hidden="1" customHeight="1" x14ac:dyDescent="0.2">
      <c r="A27" s="74" t="s">
        <v>286</v>
      </c>
      <c r="B27" s="12">
        <v>21.1</v>
      </c>
      <c r="D27" s="12">
        <v>0</v>
      </c>
      <c r="F27" s="12">
        <v>-9.5</v>
      </c>
      <c r="H27" s="12">
        <v>-9.5</v>
      </c>
      <c r="J27" s="94">
        <v>0</v>
      </c>
      <c r="L27" s="93">
        <v>0.60399999999999998</v>
      </c>
      <c r="N27" s="93">
        <v>0.60399999999999998</v>
      </c>
    </row>
    <row r="28" spans="1:14" ht="18.75" hidden="1" customHeight="1" x14ac:dyDescent="0.2">
      <c r="A28" s="25" t="s">
        <v>287</v>
      </c>
      <c r="B28" s="48">
        <f>SUM(B24:B27)</f>
        <v>69.099999999999994</v>
      </c>
      <c r="C28" s="11"/>
      <c r="D28" s="48">
        <f>SUM(D24:D27)</f>
        <v>-1.8</v>
      </c>
      <c r="E28" s="11"/>
      <c r="F28" s="48">
        <f>SUM(F24:F27)</f>
        <v>-30.2</v>
      </c>
      <c r="G28" s="11"/>
      <c r="H28" s="11">
        <f>SUM(H24:H27)</f>
        <v>-32</v>
      </c>
      <c r="J28" s="93">
        <v>-1E-3</v>
      </c>
      <c r="L28" s="93">
        <v>-0.46200000000000002</v>
      </c>
      <c r="N28" s="93">
        <v>-0.46300000000000002</v>
      </c>
    </row>
    <row r="29" spans="1:14" ht="18.75" hidden="1" customHeight="1" x14ac:dyDescent="0.2">
      <c r="B29" s="72"/>
      <c r="D29" s="72"/>
      <c r="F29" s="72"/>
      <c r="H29" s="72"/>
    </row>
    <row r="30" spans="1:14" ht="18.75" hidden="1" customHeight="1" x14ac:dyDescent="0.2">
      <c r="A30" s="6" t="s">
        <v>311</v>
      </c>
      <c r="B30" s="48">
        <f>+B13+B21+B28</f>
        <v>315.09999999999997</v>
      </c>
      <c r="C30" s="11"/>
      <c r="D30" s="48">
        <f>+D13+D21+D28</f>
        <v>-23.099999999999998</v>
      </c>
      <c r="E30" s="11"/>
      <c r="F30" s="48">
        <f>+F13+F21+F28</f>
        <v>-131.79999999999998</v>
      </c>
      <c r="G30" s="11"/>
      <c r="H30" s="48">
        <f>+H13+H21+H28</f>
        <v>-154.9</v>
      </c>
      <c r="J30" s="93">
        <v>8.9999999999999993E-3</v>
      </c>
      <c r="L30" s="94">
        <v>-0.5</v>
      </c>
      <c r="N30" s="93">
        <v>-0.49099999999999999</v>
      </c>
    </row>
    <row r="31" spans="1:14" ht="9.9499999999999993" hidden="1" customHeight="1" x14ac:dyDescent="0.2"/>
    <row r="32" spans="1:14" ht="18.75" hidden="1" customHeight="1" x14ac:dyDescent="0.2">
      <c r="A32" s="6" t="s">
        <v>312</v>
      </c>
      <c r="B32" s="11">
        <v>0</v>
      </c>
      <c r="C32" s="11">
        <v>0</v>
      </c>
      <c r="D32" s="11">
        <v>0</v>
      </c>
      <c r="E32" s="11">
        <v>0</v>
      </c>
      <c r="F32" s="11">
        <v>0</v>
      </c>
      <c r="G32" s="11">
        <v>0</v>
      </c>
      <c r="H32" s="11">
        <v>-13.5</v>
      </c>
      <c r="N32" s="19">
        <v>-4.2999999999999997E-2</v>
      </c>
    </row>
    <row r="33" spans="1:14" ht="9.9499999999999993" hidden="1" customHeight="1" x14ac:dyDescent="0.2"/>
    <row r="34" spans="1:14" ht="18.75" hidden="1" customHeight="1" x14ac:dyDescent="0.2">
      <c r="A34" s="6" t="s">
        <v>313</v>
      </c>
      <c r="B34" s="66">
        <f>+B30+B32</f>
        <v>315.09999999999997</v>
      </c>
      <c r="C34" s="11"/>
      <c r="D34" s="66">
        <f>+D30+D32</f>
        <v>-23.099999999999998</v>
      </c>
      <c r="E34" s="11"/>
      <c r="F34" s="66">
        <f>+F30+F32</f>
        <v>-131.79999999999998</v>
      </c>
      <c r="G34" s="11"/>
      <c r="H34" s="66">
        <f>+H30+H32</f>
        <v>-168.4</v>
      </c>
      <c r="N34" s="19">
        <v>-0.53400000000000003</v>
      </c>
    </row>
    <row r="35" spans="1:14" ht="18.75" hidden="1" customHeight="1" x14ac:dyDescent="0.2"/>
    <row r="36" spans="1:14" ht="18.75" hidden="1" customHeight="1" x14ac:dyDescent="0.2"/>
    <row r="37" spans="1:14" ht="18.75" hidden="1" customHeight="1" x14ac:dyDescent="0.2"/>
    <row r="38" spans="1:14" ht="18.75" hidden="1" customHeight="1" x14ac:dyDescent="0.2">
      <c r="A38" s="4" t="s">
        <v>314</v>
      </c>
      <c r="B38" s="81"/>
      <c r="C38" s="81"/>
      <c r="D38" s="81"/>
      <c r="E38" s="81"/>
      <c r="F38" s="81"/>
      <c r="G38" s="81"/>
      <c r="H38" s="81"/>
      <c r="I38" s="81"/>
      <c r="J38" s="2" t="s">
        <v>298</v>
      </c>
      <c r="K38" s="81"/>
      <c r="L38" s="2" t="s">
        <v>298</v>
      </c>
      <c r="M38" s="81"/>
      <c r="N38" s="81"/>
    </row>
    <row r="39" spans="1:14" ht="18.75" hidden="1" customHeight="1" x14ac:dyDescent="0.2">
      <c r="A39" s="92"/>
      <c r="B39" s="2" t="s">
        <v>299</v>
      </c>
      <c r="C39" s="81"/>
      <c r="D39" s="2" t="s">
        <v>300</v>
      </c>
      <c r="E39" s="81"/>
      <c r="F39" s="2" t="s">
        <v>301</v>
      </c>
      <c r="G39" s="81"/>
      <c r="H39" s="2" t="s">
        <v>302</v>
      </c>
      <c r="I39" s="81"/>
      <c r="J39" s="2" t="s">
        <v>300</v>
      </c>
      <c r="K39" s="81"/>
      <c r="L39" s="2" t="s">
        <v>301</v>
      </c>
      <c r="M39" s="81"/>
      <c r="N39" s="2" t="s">
        <v>303</v>
      </c>
    </row>
    <row r="40" spans="1:14" ht="18.75" hidden="1" customHeight="1" x14ac:dyDescent="0.2">
      <c r="A40" s="54" t="s">
        <v>315</v>
      </c>
      <c r="B40" s="77" t="s">
        <v>305</v>
      </c>
      <c r="C40" s="81"/>
      <c r="D40" s="77" t="s">
        <v>298</v>
      </c>
      <c r="E40" s="81"/>
      <c r="F40" s="77" t="s">
        <v>298</v>
      </c>
      <c r="G40" s="81"/>
      <c r="H40" s="77" t="s">
        <v>303</v>
      </c>
      <c r="I40" s="81"/>
      <c r="J40" s="77" t="s">
        <v>306</v>
      </c>
      <c r="K40" s="81"/>
      <c r="L40" s="77" t="s">
        <v>306</v>
      </c>
      <c r="M40" s="81"/>
      <c r="N40" s="77" t="s">
        <v>306</v>
      </c>
    </row>
    <row r="41" spans="1:14" ht="18.75" hidden="1" customHeight="1" x14ac:dyDescent="0.2"/>
    <row r="42" spans="1:14" ht="18.75" customHeight="1" x14ac:dyDescent="0.2">
      <c r="A42" s="73" t="s">
        <v>307</v>
      </c>
    </row>
    <row r="43" spans="1:14" ht="18.75" customHeight="1" x14ac:dyDescent="0.2">
      <c r="A43" s="74" t="s">
        <v>271</v>
      </c>
      <c r="B43" s="47">
        <v>86.1</v>
      </c>
      <c r="C43" s="100"/>
      <c r="D43" s="47">
        <v>0</v>
      </c>
      <c r="E43" s="100"/>
      <c r="F43" s="47">
        <v>55.1</v>
      </c>
      <c r="G43" s="100"/>
      <c r="H43" s="47">
        <v>55.1</v>
      </c>
      <c r="J43" s="94">
        <v>0</v>
      </c>
      <c r="L43" s="94">
        <v>0.64</v>
      </c>
      <c r="N43" s="94">
        <v>0.64</v>
      </c>
    </row>
    <row r="44" spans="1:14" ht="18.75" customHeight="1" x14ac:dyDescent="0.2">
      <c r="A44" s="74" t="s">
        <v>272</v>
      </c>
      <c r="B44" s="11">
        <v>55.9</v>
      </c>
      <c r="D44" s="11">
        <v>3</v>
      </c>
      <c r="F44" s="11">
        <v>20.9</v>
      </c>
      <c r="H44" s="11">
        <v>23.9</v>
      </c>
      <c r="J44" s="93">
        <v>5.2999999999999999E-2</v>
      </c>
      <c r="L44" s="93">
        <v>0.375</v>
      </c>
      <c r="N44" s="93">
        <v>0.42799999999999999</v>
      </c>
    </row>
    <row r="45" spans="1:14" ht="18.75" customHeight="1" x14ac:dyDescent="0.2">
      <c r="A45" s="74" t="s">
        <v>273</v>
      </c>
      <c r="B45" s="12">
        <v>8</v>
      </c>
      <c r="D45" s="12">
        <v>0.1</v>
      </c>
      <c r="F45" s="12">
        <v>1.4</v>
      </c>
      <c r="H45" s="12">
        <v>1.5</v>
      </c>
      <c r="J45" s="93">
        <v>1.7999999999999999E-2</v>
      </c>
      <c r="L45" s="93">
        <v>0.16800000000000001</v>
      </c>
      <c r="N45" s="93">
        <v>0.186</v>
      </c>
    </row>
    <row r="46" spans="1:14" ht="18.75" customHeight="1" x14ac:dyDescent="0.2">
      <c r="A46" s="25" t="s">
        <v>274</v>
      </c>
      <c r="B46" s="11">
        <f>SUM(B43:B45)</f>
        <v>150</v>
      </c>
      <c r="C46" s="56"/>
      <c r="D46" s="11">
        <v>3.1</v>
      </c>
      <c r="E46" s="11"/>
      <c r="F46" s="11">
        <v>77.400000000000006</v>
      </c>
      <c r="G46" s="11"/>
      <c r="H46" s="11">
        <v>80.5</v>
      </c>
      <c r="J46" s="93">
        <v>2.1000000000000001E-2</v>
      </c>
      <c r="L46" s="93">
        <v>0.51600000000000001</v>
      </c>
      <c r="N46" s="93">
        <v>0.53700000000000003</v>
      </c>
    </row>
    <row r="47" spans="1:14" ht="18.75" customHeight="1" x14ac:dyDescent="0.2"/>
    <row r="48" spans="1:14" ht="18.75" customHeight="1" x14ac:dyDescent="0.2">
      <c r="A48" s="73" t="s">
        <v>308</v>
      </c>
    </row>
    <row r="49" spans="1:14" ht="18.75" customHeight="1" x14ac:dyDescent="0.2">
      <c r="A49" s="74" t="s">
        <v>276</v>
      </c>
      <c r="B49" s="11">
        <v>25.3</v>
      </c>
      <c r="D49" s="102">
        <v>0</v>
      </c>
      <c r="F49" s="11">
        <v>16.600000000000001</v>
      </c>
      <c r="H49" s="11">
        <v>16.600000000000001</v>
      </c>
      <c r="J49" s="94">
        <v>0</v>
      </c>
      <c r="L49" s="93">
        <v>0.65600000000000003</v>
      </c>
      <c r="N49" s="93">
        <v>0.65600000000000003</v>
      </c>
    </row>
    <row r="50" spans="1:14" ht="18.75" customHeight="1" x14ac:dyDescent="0.2">
      <c r="A50" s="74" t="s">
        <v>277</v>
      </c>
      <c r="B50" s="11">
        <v>29.9</v>
      </c>
      <c r="D50" s="11">
        <v>0.7</v>
      </c>
      <c r="F50" s="11">
        <v>15.7</v>
      </c>
      <c r="H50" s="11">
        <v>16.399999999999999</v>
      </c>
      <c r="J50" s="93">
        <v>2.5000000000000001E-2</v>
      </c>
      <c r="L50" s="93">
        <v>0.52200000000000002</v>
      </c>
      <c r="N50" s="93">
        <v>0.54700000000000004</v>
      </c>
    </row>
    <row r="51" spans="1:14" ht="18.75" customHeight="1" x14ac:dyDescent="0.2">
      <c r="A51" s="74" t="s">
        <v>278</v>
      </c>
      <c r="B51" s="11">
        <v>18.8</v>
      </c>
      <c r="D51" s="11">
        <v>0.7</v>
      </c>
      <c r="F51" s="11">
        <v>10.4</v>
      </c>
      <c r="H51" s="11">
        <v>11.1</v>
      </c>
      <c r="J51" s="93">
        <v>3.5999999999999997E-2</v>
      </c>
      <c r="L51" s="93">
        <v>0.55500000000000005</v>
      </c>
      <c r="N51" s="93">
        <v>0.59099999999999997</v>
      </c>
    </row>
    <row r="52" spans="1:14" ht="18.75" customHeight="1" x14ac:dyDescent="0.2">
      <c r="A52" s="74" t="s">
        <v>279</v>
      </c>
      <c r="B52" s="11">
        <v>17.8</v>
      </c>
      <c r="D52" s="102">
        <v>0</v>
      </c>
      <c r="F52" s="11">
        <v>9.6999999999999993</v>
      </c>
      <c r="H52" s="11">
        <v>9.6999999999999993</v>
      </c>
      <c r="J52" s="94">
        <v>0</v>
      </c>
      <c r="L52" s="93">
        <v>0.54700000000000004</v>
      </c>
      <c r="N52" s="93">
        <v>0.54700000000000004</v>
      </c>
    </row>
    <row r="53" spans="1:14" ht="18.75" customHeight="1" x14ac:dyDescent="0.2">
      <c r="A53" s="74" t="s">
        <v>280</v>
      </c>
      <c r="B53" s="12">
        <v>4.3</v>
      </c>
      <c r="D53" s="103">
        <v>0</v>
      </c>
      <c r="F53" s="12">
        <v>1.1000000000000001</v>
      </c>
      <c r="H53" s="12">
        <v>1.1000000000000001</v>
      </c>
      <c r="J53" s="93">
        <v>-1E-3</v>
      </c>
      <c r="L53" s="93">
        <v>0.26600000000000001</v>
      </c>
      <c r="N53" s="93">
        <v>0.26500000000000001</v>
      </c>
    </row>
    <row r="54" spans="1:14" ht="18.75" customHeight="1" x14ac:dyDescent="0.2">
      <c r="A54" s="25" t="s">
        <v>281</v>
      </c>
      <c r="B54" s="48">
        <f>SUM(B49:B53)</f>
        <v>96.1</v>
      </c>
      <c r="C54" s="56"/>
      <c r="D54" s="11">
        <v>1.4</v>
      </c>
      <c r="E54" s="11"/>
      <c r="F54" s="11">
        <v>53.5</v>
      </c>
      <c r="G54" s="11"/>
      <c r="H54" s="11">
        <v>54.9</v>
      </c>
      <c r="J54" s="93">
        <v>1.4999999999999999E-2</v>
      </c>
      <c r="L54" s="93">
        <v>0.55700000000000005</v>
      </c>
      <c r="N54" s="93">
        <v>0.57199999999999995</v>
      </c>
    </row>
    <row r="55" spans="1:14" ht="18.75" customHeight="1" x14ac:dyDescent="0.2"/>
    <row r="56" spans="1:14" ht="18.75" customHeight="1" x14ac:dyDescent="0.2">
      <c r="A56" s="73" t="s">
        <v>282</v>
      </c>
    </row>
    <row r="57" spans="1:14" ht="18.75" customHeight="1" x14ac:dyDescent="0.2">
      <c r="A57" s="74" t="s">
        <v>283</v>
      </c>
      <c r="B57" s="11">
        <v>10.199999999999999</v>
      </c>
      <c r="D57" s="102">
        <v>0</v>
      </c>
      <c r="F57" s="11">
        <v>1.7</v>
      </c>
      <c r="H57" s="11">
        <v>1.7</v>
      </c>
      <c r="J57" s="93">
        <v>1E-3</v>
      </c>
      <c r="L57" s="93">
        <v>0.161</v>
      </c>
      <c r="N57" s="93">
        <v>0.16200000000000001</v>
      </c>
    </row>
    <row r="58" spans="1:14" ht="18.75" customHeight="1" x14ac:dyDescent="0.2">
      <c r="A58" s="74" t="s">
        <v>284</v>
      </c>
      <c r="B58" s="11">
        <v>15.6</v>
      </c>
      <c r="D58" s="102">
        <v>0</v>
      </c>
      <c r="F58" s="11">
        <v>9</v>
      </c>
      <c r="H58" s="11">
        <v>9</v>
      </c>
      <c r="J58" s="94">
        <v>0</v>
      </c>
      <c r="L58" s="93">
        <v>0.57799999999999996</v>
      </c>
      <c r="N58" s="93">
        <v>0.57799999999999996</v>
      </c>
    </row>
    <row r="59" spans="1:14" ht="18.75" customHeight="1" x14ac:dyDescent="0.2">
      <c r="A59" s="74" t="s">
        <v>285</v>
      </c>
      <c r="B59" s="11">
        <v>22.2</v>
      </c>
      <c r="D59" s="102">
        <v>0</v>
      </c>
      <c r="F59" s="11">
        <v>15.9</v>
      </c>
      <c r="H59" s="11">
        <v>15.9</v>
      </c>
      <c r="J59" s="93">
        <v>-1E-3</v>
      </c>
      <c r="L59" s="93">
        <v>0.71699999999999997</v>
      </c>
      <c r="N59" s="93">
        <v>0.71599999999999997</v>
      </c>
    </row>
    <row r="60" spans="1:14" ht="18.75" customHeight="1" x14ac:dyDescent="0.2">
      <c r="A60" s="74" t="s">
        <v>286</v>
      </c>
      <c r="B60" s="12">
        <v>21.2</v>
      </c>
      <c r="D60" s="103">
        <v>0</v>
      </c>
      <c r="F60" s="12">
        <v>13.4</v>
      </c>
      <c r="H60" s="12">
        <v>13.4</v>
      </c>
      <c r="J60" s="94">
        <v>0</v>
      </c>
      <c r="L60" s="93">
        <v>0.63300000000000001</v>
      </c>
      <c r="N60" s="93">
        <v>0.63300000000000001</v>
      </c>
    </row>
    <row r="61" spans="1:14" ht="18.75" customHeight="1" x14ac:dyDescent="0.2">
      <c r="A61" s="25" t="s">
        <v>287</v>
      </c>
      <c r="B61" s="48">
        <f>SUM(B57:B60)</f>
        <v>69.2</v>
      </c>
      <c r="C61" s="56"/>
      <c r="D61" s="102">
        <v>0</v>
      </c>
      <c r="E61" s="11"/>
      <c r="F61" s="11">
        <v>40</v>
      </c>
      <c r="G61" s="11"/>
      <c r="H61" s="11">
        <v>40</v>
      </c>
      <c r="J61" s="94">
        <v>0</v>
      </c>
      <c r="L61" s="93">
        <v>0.57799999999999996</v>
      </c>
      <c r="N61" s="93">
        <v>0.57799999999999996</v>
      </c>
    </row>
    <row r="62" spans="1:14" ht="18.75" customHeight="1" x14ac:dyDescent="0.2">
      <c r="B62" s="95"/>
      <c r="D62" s="95"/>
      <c r="F62" s="95"/>
      <c r="H62" s="95"/>
    </row>
    <row r="63" spans="1:14" ht="18.75" customHeight="1" x14ac:dyDescent="0.2">
      <c r="A63" s="6" t="s">
        <v>311</v>
      </c>
      <c r="B63" s="11">
        <v>315.3</v>
      </c>
      <c r="C63" s="11"/>
      <c r="D63" s="11">
        <v>4.5</v>
      </c>
      <c r="E63" s="11"/>
      <c r="F63" s="11">
        <v>170.9</v>
      </c>
      <c r="G63" s="11"/>
      <c r="H63" s="11">
        <v>175.4</v>
      </c>
      <c r="J63" s="93">
        <v>1.4E-2</v>
      </c>
      <c r="L63" s="93">
        <v>0.54200000000000004</v>
      </c>
      <c r="N63" s="93">
        <v>0.55600000000000005</v>
      </c>
    </row>
    <row r="64" spans="1:14" ht="9.9499999999999993" customHeight="1" x14ac:dyDescent="0.2"/>
    <row r="65" spans="1:14" ht="18.75" customHeight="1" x14ac:dyDescent="0.2">
      <c r="A65" s="6" t="s">
        <v>312</v>
      </c>
      <c r="B65" s="102">
        <v>0</v>
      </c>
      <c r="C65" s="56"/>
      <c r="D65" s="102">
        <v>0</v>
      </c>
      <c r="E65" s="56">
        <v>0</v>
      </c>
      <c r="F65" s="102">
        <v>0</v>
      </c>
      <c r="G65" s="56">
        <v>0</v>
      </c>
      <c r="H65" s="11">
        <v>19.899999999999999</v>
      </c>
      <c r="N65" s="19">
        <v>6.4000000000000001E-2</v>
      </c>
    </row>
    <row r="66" spans="1:14" ht="9.9499999999999993" customHeight="1" x14ac:dyDescent="0.2"/>
    <row r="67" spans="1:14" ht="18.75" customHeight="1" x14ac:dyDescent="0.2">
      <c r="A67" s="6" t="s">
        <v>313</v>
      </c>
      <c r="B67" s="49">
        <f>+B63+B65</f>
        <v>315.3</v>
      </c>
      <c r="C67" s="56"/>
      <c r="D67" s="49">
        <f>+D63+D65</f>
        <v>4.5</v>
      </c>
      <c r="E67" s="56"/>
      <c r="F67" s="49">
        <f>+F63+F65</f>
        <v>170.9</v>
      </c>
      <c r="G67" s="56"/>
      <c r="H67" s="49">
        <f>+H63+H65</f>
        <v>195.3</v>
      </c>
      <c r="N67" s="52">
        <v>0.62</v>
      </c>
    </row>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sheetData>
  <mergeCells count="3">
    <mergeCell ref="A1:N1"/>
    <mergeCell ref="A2:N2"/>
    <mergeCell ref="A3:N3"/>
  </mergeCells>
  <printOptions horizontalCentered="1"/>
  <pageMargins left="0.7" right="0.7" top="0.75" bottom="0.75" header="0.3" footer="0.3"/>
  <pageSetup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16" t="s">
        <v>0</v>
      </c>
      <c r="B1" s="117"/>
      <c r="C1" s="117"/>
      <c r="D1" s="117"/>
      <c r="E1" s="117"/>
      <c r="F1" s="117"/>
      <c r="G1" s="117"/>
      <c r="H1" s="117"/>
      <c r="I1" s="117"/>
      <c r="J1" s="117"/>
      <c r="K1" s="117"/>
      <c r="L1" s="117"/>
      <c r="M1" s="117"/>
      <c r="N1" s="117"/>
      <c r="O1" s="92"/>
      <c r="P1" s="92"/>
      <c r="Q1" s="92"/>
      <c r="R1" s="92"/>
      <c r="S1" s="92"/>
      <c r="T1" s="92"/>
      <c r="U1" s="92"/>
      <c r="V1" s="92"/>
      <c r="W1" s="92"/>
      <c r="X1" s="92"/>
      <c r="Y1" s="92"/>
      <c r="Z1" s="92"/>
    </row>
    <row r="2" spans="1:26" ht="18.75" customHeight="1" x14ac:dyDescent="0.2">
      <c r="A2" s="118" t="s">
        <v>316</v>
      </c>
      <c r="B2" s="117"/>
      <c r="C2" s="117"/>
      <c r="D2" s="117"/>
      <c r="E2" s="117"/>
      <c r="F2" s="117"/>
      <c r="G2" s="117"/>
      <c r="H2" s="117"/>
      <c r="I2" s="117"/>
      <c r="J2" s="117"/>
      <c r="K2" s="117"/>
      <c r="L2" s="117"/>
      <c r="M2" s="117"/>
      <c r="N2" s="117"/>
    </row>
    <row r="3" spans="1:26" ht="18.75" customHeight="1" x14ac:dyDescent="0.2">
      <c r="A3" s="119" t="s">
        <v>2</v>
      </c>
      <c r="B3" s="117"/>
      <c r="C3" s="117"/>
      <c r="D3" s="117"/>
      <c r="E3" s="117"/>
      <c r="F3" s="117"/>
      <c r="G3" s="117"/>
      <c r="H3" s="117"/>
      <c r="I3" s="117"/>
      <c r="J3" s="117"/>
      <c r="K3" s="117"/>
      <c r="L3" s="117"/>
      <c r="M3" s="117"/>
      <c r="N3" s="117"/>
    </row>
    <row r="4" spans="1:26" ht="18.75" customHeight="1" x14ac:dyDescent="0.2"/>
    <row r="5" spans="1:26" ht="18.75" customHeight="1" x14ac:dyDescent="0.2">
      <c r="A5" s="4" t="s">
        <v>106</v>
      </c>
      <c r="B5" s="81"/>
      <c r="C5" s="81"/>
      <c r="D5" s="81"/>
      <c r="E5" s="81"/>
      <c r="F5" s="81"/>
      <c r="G5" s="81"/>
      <c r="H5" s="81"/>
      <c r="I5" s="81"/>
      <c r="J5" s="2" t="s">
        <v>298</v>
      </c>
      <c r="K5" s="81"/>
      <c r="L5" s="2" t="s">
        <v>298</v>
      </c>
      <c r="M5" s="81"/>
      <c r="N5" s="81"/>
      <c r="O5" s="92"/>
      <c r="P5" s="92"/>
      <c r="Q5" s="92"/>
      <c r="R5" s="92"/>
      <c r="S5" s="92"/>
      <c r="T5" s="92"/>
      <c r="U5" s="92"/>
      <c r="V5" s="92"/>
      <c r="W5" s="92"/>
      <c r="X5" s="92"/>
      <c r="Y5" s="92"/>
      <c r="Z5" s="92"/>
    </row>
    <row r="6" spans="1:26" ht="18.75" customHeight="1" x14ac:dyDescent="0.2">
      <c r="A6" s="92"/>
      <c r="B6" s="2" t="s">
        <v>299</v>
      </c>
      <c r="C6" s="81"/>
      <c r="D6" s="2" t="s">
        <v>300</v>
      </c>
      <c r="E6" s="81"/>
      <c r="F6" s="2" t="s">
        <v>301</v>
      </c>
      <c r="G6" s="81"/>
      <c r="H6" s="2" t="s">
        <v>302</v>
      </c>
      <c r="I6" s="81"/>
      <c r="J6" s="2" t="s">
        <v>300</v>
      </c>
      <c r="K6" s="81"/>
      <c r="L6" s="2" t="s">
        <v>301</v>
      </c>
      <c r="M6" s="81"/>
      <c r="N6" s="2" t="s">
        <v>303</v>
      </c>
      <c r="O6" s="92"/>
      <c r="P6" s="92"/>
      <c r="Q6" s="92"/>
      <c r="R6" s="92"/>
      <c r="S6" s="92"/>
      <c r="T6" s="92"/>
      <c r="U6" s="92"/>
      <c r="V6" s="92"/>
      <c r="W6" s="92"/>
      <c r="X6" s="92"/>
      <c r="Y6" s="92"/>
      <c r="Z6" s="92"/>
    </row>
    <row r="7" spans="1:26" ht="18.75" customHeight="1" x14ac:dyDescent="0.2">
      <c r="A7" s="54" t="s">
        <v>317</v>
      </c>
      <c r="B7" s="77" t="s">
        <v>305</v>
      </c>
      <c r="C7" s="81"/>
      <c r="D7" s="77" t="s">
        <v>298</v>
      </c>
      <c r="E7" s="81"/>
      <c r="F7" s="77" t="s">
        <v>298</v>
      </c>
      <c r="G7" s="81"/>
      <c r="H7" s="77" t="s">
        <v>303</v>
      </c>
      <c r="I7" s="81"/>
      <c r="J7" s="77" t="s">
        <v>306</v>
      </c>
      <c r="K7" s="81"/>
      <c r="L7" s="77" t="s">
        <v>306</v>
      </c>
      <c r="M7" s="81"/>
      <c r="N7" s="77" t="s">
        <v>306</v>
      </c>
      <c r="O7" s="92"/>
      <c r="P7" s="92"/>
      <c r="Q7" s="92"/>
      <c r="R7" s="92"/>
      <c r="S7" s="92"/>
      <c r="T7" s="92"/>
      <c r="U7" s="92"/>
      <c r="V7" s="92"/>
      <c r="W7" s="92"/>
      <c r="X7" s="92"/>
      <c r="Y7" s="92"/>
      <c r="Z7" s="92"/>
    </row>
    <row r="8" spans="1:26" ht="18.75" customHeight="1" x14ac:dyDescent="0.2"/>
    <row r="9" spans="1:26" ht="18.75" hidden="1" customHeight="1" x14ac:dyDescent="0.2">
      <c r="A9" s="73" t="s">
        <v>307</v>
      </c>
    </row>
    <row r="10" spans="1:26" ht="18.75" hidden="1" customHeight="1" x14ac:dyDescent="0.2">
      <c r="A10" s="74" t="s">
        <v>271</v>
      </c>
      <c r="B10" s="48">
        <v>94.6</v>
      </c>
      <c r="D10" s="11">
        <v>1</v>
      </c>
      <c r="F10" s="48">
        <v>64.900000000000006</v>
      </c>
      <c r="H10" s="48">
        <v>65.900000000000006</v>
      </c>
      <c r="J10" s="52">
        <v>0.01</v>
      </c>
      <c r="L10" s="19">
        <v>0.68700000000000006</v>
      </c>
      <c r="N10" s="19">
        <v>0.69699999999999995</v>
      </c>
    </row>
    <row r="11" spans="1:26" ht="18.75" hidden="1" customHeight="1" x14ac:dyDescent="0.2">
      <c r="A11" s="74" t="s">
        <v>272</v>
      </c>
      <c r="B11" s="48">
        <v>14.4</v>
      </c>
      <c r="D11" s="48">
        <v>1.4</v>
      </c>
      <c r="F11" s="48">
        <v>4.9000000000000004</v>
      </c>
      <c r="H11" s="48">
        <v>6.3</v>
      </c>
      <c r="J11" s="52">
        <v>0.1</v>
      </c>
      <c r="L11" s="19">
        <v>0.33800000000000002</v>
      </c>
      <c r="N11" s="19">
        <v>0.438</v>
      </c>
    </row>
    <row r="12" spans="1:26" ht="18.75" hidden="1" customHeight="1" x14ac:dyDescent="0.2">
      <c r="A12" s="74" t="s">
        <v>273</v>
      </c>
      <c r="B12" s="35">
        <v>7.4</v>
      </c>
      <c r="D12" s="35">
        <v>-0.2</v>
      </c>
      <c r="F12" s="35">
        <v>4.4000000000000004</v>
      </c>
      <c r="H12" s="35">
        <v>4.2</v>
      </c>
      <c r="J12" s="19">
        <v>-3.1E-2</v>
      </c>
      <c r="L12" s="19">
        <v>0.60299999999999998</v>
      </c>
      <c r="N12" s="19">
        <v>0.57199999999999995</v>
      </c>
    </row>
    <row r="13" spans="1:26" ht="18.75" hidden="1" customHeight="1" x14ac:dyDescent="0.2">
      <c r="A13" s="25" t="s">
        <v>274</v>
      </c>
      <c r="B13" s="48">
        <v>116.4</v>
      </c>
      <c r="C13" s="56"/>
      <c r="D13" s="48">
        <v>2.2000000000000002</v>
      </c>
      <c r="E13" s="56"/>
      <c r="F13" s="48">
        <v>74.2</v>
      </c>
      <c r="G13" s="56"/>
      <c r="H13" s="48">
        <v>76.400000000000006</v>
      </c>
      <c r="J13" s="19">
        <v>1.9E-2</v>
      </c>
      <c r="L13" s="19">
        <v>0.63800000000000001</v>
      </c>
      <c r="N13" s="19">
        <v>0.65700000000000003</v>
      </c>
    </row>
    <row r="14" spans="1:26" ht="18.75" hidden="1" customHeight="1" x14ac:dyDescent="0.2"/>
    <row r="15" spans="1:26" ht="18.75" hidden="1" customHeight="1" x14ac:dyDescent="0.2">
      <c r="A15" s="73" t="s">
        <v>308</v>
      </c>
    </row>
    <row r="16" spans="1:26" ht="18.75" hidden="1" customHeight="1" x14ac:dyDescent="0.2">
      <c r="A16" s="74" t="s">
        <v>276</v>
      </c>
      <c r="B16" s="48">
        <v>23.7</v>
      </c>
      <c r="D16" s="48">
        <v>0.1</v>
      </c>
      <c r="F16" s="48">
        <v>14.2</v>
      </c>
      <c r="H16" s="48">
        <v>14.3</v>
      </c>
      <c r="J16" s="19">
        <v>3.0000000000000001E-3</v>
      </c>
      <c r="L16" s="19">
        <v>0.60099999999999998</v>
      </c>
      <c r="N16" s="19">
        <v>0.60399999999999998</v>
      </c>
    </row>
    <row r="17" spans="1:14" ht="18.75" hidden="1" customHeight="1" x14ac:dyDescent="0.2">
      <c r="A17" s="74" t="s">
        <v>277</v>
      </c>
      <c r="B17" s="48">
        <v>27.2</v>
      </c>
      <c r="D17" s="48">
        <v>2.1</v>
      </c>
      <c r="F17" s="48">
        <v>12.9</v>
      </c>
      <c r="H17" s="11">
        <v>15</v>
      </c>
      <c r="J17" s="19">
        <v>7.5999999999999998E-2</v>
      </c>
      <c r="L17" s="19">
        <v>0.47699999999999998</v>
      </c>
      <c r="N17" s="19">
        <v>0.55300000000000005</v>
      </c>
    </row>
    <row r="18" spans="1:14" ht="18.75" hidden="1" customHeight="1" x14ac:dyDescent="0.2">
      <c r="A18" s="74" t="s">
        <v>278</v>
      </c>
      <c r="B18" s="48">
        <v>19.2</v>
      </c>
      <c r="D18" s="11">
        <v>3</v>
      </c>
      <c r="F18" s="48">
        <v>6.4</v>
      </c>
      <c r="H18" s="48">
        <v>9.4</v>
      </c>
      <c r="J18" s="19">
        <v>0.158</v>
      </c>
      <c r="L18" s="19">
        <v>0.33100000000000002</v>
      </c>
      <c r="N18" s="19">
        <v>0.48899999999999999</v>
      </c>
    </row>
    <row r="19" spans="1:14" ht="18.75" hidden="1" customHeight="1" x14ac:dyDescent="0.2">
      <c r="A19" s="74" t="s">
        <v>279</v>
      </c>
      <c r="B19" s="48">
        <v>18.3</v>
      </c>
      <c r="D19" s="11">
        <v>0</v>
      </c>
      <c r="F19" s="11">
        <v>10</v>
      </c>
      <c r="H19" s="11">
        <v>10</v>
      </c>
      <c r="J19" s="94">
        <v>0</v>
      </c>
      <c r="L19" s="19">
        <v>0.54700000000000004</v>
      </c>
      <c r="N19" s="19">
        <v>0.54700000000000004</v>
      </c>
    </row>
    <row r="20" spans="1:14" ht="18.75" hidden="1" customHeight="1" x14ac:dyDescent="0.2">
      <c r="A20" s="74" t="s">
        <v>280</v>
      </c>
      <c r="B20" s="35">
        <v>4.5</v>
      </c>
      <c r="D20" s="35">
        <v>0.3</v>
      </c>
      <c r="F20" s="35">
        <v>1.8</v>
      </c>
      <c r="H20" s="35">
        <v>2.1</v>
      </c>
      <c r="J20" s="19">
        <v>6.7000000000000004E-2</v>
      </c>
      <c r="L20" s="19">
        <v>0.38900000000000001</v>
      </c>
      <c r="N20" s="19">
        <v>0.45600000000000002</v>
      </c>
    </row>
    <row r="21" spans="1:14" ht="18.75" hidden="1" customHeight="1" x14ac:dyDescent="0.2">
      <c r="A21" s="25" t="s">
        <v>281</v>
      </c>
      <c r="B21" s="48">
        <v>92.9</v>
      </c>
      <c r="C21" s="56"/>
      <c r="D21" s="48">
        <v>5.5</v>
      </c>
      <c r="E21" s="56"/>
      <c r="F21" s="48">
        <v>45.3</v>
      </c>
      <c r="G21" s="56"/>
      <c r="H21" s="48">
        <v>50.8</v>
      </c>
      <c r="J21" s="19">
        <v>5.8999999999999997E-2</v>
      </c>
      <c r="L21" s="19">
        <v>0.48799999999999999</v>
      </c>
      <c r="N21" s="19">
        <v>0.54700000000000004</v>
      </c>
    </row>
    <row r="22" spans="1:14" ht="18.75" hidden="1" customHeight="1" x14ac:dyDescent="0.2"/>
    <row r="23" spans="1:14" ht="18.75" hidden="1" customHeight="1" x14ac:dyDescent="0.2">
      <c r="A23" s="73" t="s">
        <v>282</v>
      </c>
    </row>
    <row r="24" spans="1:14" ht="18.75" hidden="1" customHeight="1" x14ac:dyDescent="0.2">
      <c r="A24" s="74" t="s">
        <v>309</v>
      </c>
      <c r="B24" s="48">
        <v>7.7</v>
      </c>
      <c r="D24" s="48">
        <v>-1.4</v>
      </c>
      <c r="F24" s="48">
        <v>1.1000000000000001</v>
      </c>
      <c r="H24" s="48">
        <v>-0.3</v>
      </c>
      <c r="J24" s="52">
        <v>-0.18</v>
      </c>
      <c r="L24" s="19">
        <v>0.14399999999999999</v>
      </c>
      <c r="N24" s="19">
        <v>-3.5999999999999997E-2</v>
      </c>
    </row>
    <row r="25" spans="1:14" ht="18.75" hidden="1" customHeight="1" x14ac:dyDescent="0.2">
      <c r="A25" s="74" t="s">
        <v>310</v>
      </c>
      <c r="B25" s="11">
        <v>10</v>
      </c>
      <c r="D25" s="11">
        <v>0</v>
      </c>
      <c r="F25" s="48">
        <v>5.8</v>
      </c>
      <c r="H25" s="48">
        <v>5.8</v>
      </c>
      <c r="J25" s="94">
        <v>0</v>
      </c>
      <c r="L25" s="19">
        <v>0.57899999999999996</v>
      </c>
      <c r="N25" s="19">
        <v>0.57899999999999996</v>
      </c>
    </row>
    <row r="26" spans="1:14" ht="18.75" hidden="1" customHeight="1" x14ac:dyDescent="0.2">
      <c r="A26" s="74" t="s">
        <v>285</v>
      </c>
      <c r="B26" s="48">
        <v>22.3</v>
      </c>
      <c r="D26" s="48">
        <v>0.1</v>
      </c>
      <c r="F26" s="48">
        <v>18.8</v>
      </c>
      <c r="H26" s="48">
        <v>18.899999999999999</v>
      </c>
      <c r="J26" s="19">
        <v>6.0000000000000001E-3</v>
      </c>
      <c r="L26" s="19">
        <v>0.84599999999999997</v>
      </c>
      <c r="N26" s="19">
        <v>0.85199999999999998</v>
      </c>
    </row>
    <row r="27" spans="1:14" ht="18.75" hidden="1" customHeight="1" x14ac:dyDescent="0.2">
      <c r="A27" s="74" t="s">
        <v>286</v>
      </c>
      <c r="B27" s="35">
        <v>16.7</v>
      </c>
      <c r="D27" s="12">
        <v>0</v>
      </c>
      <c r="F27" s="35">
        <v>10.1</v>
      </c>
      <c r="H27" s="35">
        <v>10.1</v>
      </c>
      <c r="J27" s="94">
        <v>0</v>
      </c>
      <c r="L27" s="19">
        <v>0.59899999999999998</v>
      </c>
      <c r="N27" s="19">
        <v>0.59899999999999998</v>
      </c>
    </row>
    <row r="28" spans="1:14" ht="18.75" hidden="1" customHeight="1" x14ac:dyDescent="0.2">
      <c r="A28" s="25" t="s">
        <v>287</v>
      </c>
      <c r="B28" s="48">
        <v>56.7</v>
      </c>
      <c r="C28" s="56"/>
      <c r="D28" s="48">
        <v>-1.3</v>
      </c>
      <c r="E28" s="56"/>
      <c r="F28" s="48">
        <v>35.799999999999997</v>
      </c>
      <c r="G28" s="56"/>
      <c r="H28" s="48">
        <v>34.5</v>
      </c>
      <c r="J28" s="19">
        <v>-2.1999999999999999E-2</v>
      </c>
      <c r="L28" s="19">
        <v>0.63100000000000001</v>
      </c>
      <c r="N28" s="19">
        <v>0.60899999999999999</v>
      </c>
    </row>
    <row r="29" spans="1:14" ht="18.75" hidden="1" customHeight="1" x14ac:dyDescent="0.2">
      <c r="B29" s="95"/>
      <c r="D29" s="95"/>
      <c r="F29" s="95"/>
      <c r="H29" s="95"/>
    </row>
    <row r="30" spans="1:14" ht="18.75" hidden="1" customHeight="1" x14ac:dyDescent="0.2">
      <c r="A30" s="6" t="s">
        <v>311</v>
      </c>
      <c r="B30" s="11">
        <f>+B13+B21+B28</f>
        <v>266</v>
      </c>
      <c r="C30" s="56"/>
      <c r="D30" s="11">
        <f>+D13+D21+D28</f>
        <v>6.4</v>
      </c>
      <c r="E30" s="56"/>
      <c r="F30" s="11">
        <f>+F13+F21+F28</f>
        <v>155.30000000000001</v>
      </c>
      <c r="G30" s="56"/>
      <c r="H30" s="11">
        <f>+H13+H21+H28</f>
        <v>161.69999999999999</v>
      </c>
      <c r="J30" s="19">
        <v>2.4E-2</v>
      </c>
      <c r="L30" s="19">
        <v>0.58399999999999996</v>
      </c>
      <c r="N30" s="19">
        <v>0.60799999999999998</v>
      </c>
    </row>
    <row r="31" spans="1:14" ht="9.9499999999999993" hidden="1" customHeight="1" x14ac:dyDescent="0.2"/>
    <row r="32" spans="1:14" ht="18.75" hidden="1" customHeight="1" x14ac:dyDescent="0.2">
      <c r="A32" s="6" t="s">
        <v>312</v>
      </c>
      <c r="B32" s="56">
        <v>0</v>
      </c>
      <c r="D32" s="56">
        <v>0</v>
      </c>
      <c r="F32" s="56">
        <v>0</v>
      </c>
      <c r="H32" s="48">
        <v>17.7</v>
      </c>
      <c r="N32" s="19">
        <v>6.7000000000000004E-2</v>
      </c>
    </row>
    <row r="33" spans="1:14" ht="9.9499999999999993" hidden="1" customHeight="1" x14ac:dyDescent="0.2"/>
    <row r="34" spans="1:14" ht="18.75" hidden="1" customHeight="1" x14ac:dyDescent="0.2">
      <c r="A34" s="6" t="s">
        <v>313</v>
      </c>
      <c r="B34" s="88">
        <f>+B30+B32</f>
        <v>266</v>
      </c>
      <c r="C34" s="56"/>
      <c r="D34" s="88">
        <f>+D30+D32</f>
        <v>6.4</v>
      </c>
      <c r="E34" s="56"/>
      <c r="F34" s="88">
        <f>+F30+F32</f>
        <v>155.30000000000001</v>
      </c>
      <c r="G34" s="56"/>
      <c r="H34" s="88">
        <f>+H30+H32</f>
        <v>179.39999999999998</v>
      </c>
      <c r="N34" s="19">
        <f>+N30+N32</f>
        <v>0.67500000000000004</v>
      </c>
    </row>
    <row r="35" spans="1:14" ht="18.75" hidden="1" customHeight="1" x14ac:dyDescent="0.2"/>
    <row r="36" spans="1:14" ht="18.75" hidden="1" customHeight="1" x14ac:dyDescent="0.2"/>
    <row r="37" spans="1:14" ht="18.75" hidden="1" customHeight="1" x14ac:dyDescent="0.2"/>
    <row r="38" spans="1:14" ht="18.75" hidden="1" customHeight="1" x14ac:dyDescent="0.2">
      <c r="A38" s="4" t="s">
        <v>314</v>
      </c>
      <c r="B38" s="81"/>
      <c r="C38" s="81"/>
      <c r="D38" s="81"/>
      <c r="E38" s="81"/>
      <c r="F38" s="81"/>
      <c r="G38" s="81"/>
      <c r="H38" s="81"/>
      <c r="I38" s="81"/>
      <c r="J38" s="2" t="s">
        <v>298</v>
      </c>
      <c r="K38" s="81"/>
      <c r="L38" s="2" t="s">
        <v>298</v>
      </c>
      <c r="M38" s="81"/>
      <c r="N38" s="81"/>
    </row>
    <row r="39" spans="1:14" ht="18.75" hidden="1" customHeight="1" x14ac:dyDescent="0.2">
      <c r="A39" s="92"/>
      <c r="B39" s="2" t="s">
        <v>299</v>
      </c>
      <c r="C39" s="81"/>
      <c r="D39" s="2" t="s">
        <v>300</v>
      </c>
      <c r="E39" s="81"/>
      <c r="F39" s="2" t="s">
        <v>301</v>
      </c>
      <c r="G39" s="81"/>
      <c r="H39" s="2" t="s">
        <v>302</v>
      </c>
      <c r="I39" s="81"/>
      <c r="J39" s="2" t="s">
        <v>300</v>
      </c>
      <c r="K39" s="81"/>
      <c r="L39" s="2" t="s">
        <v>301</v>
      </c>
      <c r="M39" s="81"/>
      <c r="N39" s="2" t="s">
        <v>303</v>
      </c>
    </row>
    <row r="40" spans="1:14" ht="18.75" hidden="1" customHeight="1" x14ac:dyDescent="0.2">
      <c r="A40" s="54" t="s">
        <v>318</v>
      </c>
      <c r="B40" s="77" t="s">
        <v>305</v>
      </c>
      <c r="C40" s="81"/>
      <c r="D40" s="77" t="s">
        <v>298</v>
      </c>
      <c r="E40" s="81"/>
      <c r="F40" s="77" t="s">
        <v>298</v>
      </c>
      <c r="G40" s="81"/>
      <c r="H40" s="77" t="s">
        <v>303</v>
      </c>
      <c r="I40" s="81"/>
      <c r="J40" s="77" t="s">
        <v>306</v>
      </c>
      <c r="K40" s="81"/>
      <c r="L40" s="77" t="s">
        <v>306</v>
      </c>
      <c r="M40" s="81"/>
      <c r="N40" s="77" t="s">
        <v>306</v>
      </c>
    </row>
    <row r="41" spans="1:14" ht="18.75" hidden="1" customHeight="1" x14ac:dyDescent="0.2"/>
    <row r="42" spans="1:14" ht="18.75" customHeight="1" x14ac:dyDescent="0.2">
      <c r="A42" s="73" t="s">
        <v>307</v>
      </c>
    </row>
    <row r="43" spans="1:14" ht="18.75" customHeight="1" x14ac:dyDescent="0.2">
      <c r="A43" s="74" t="s">
        <v>271</v>
      </c>
      <c r="B43" s="47">
        <v>92.4</v>
      </c>
      <c r="C43" s="100"/>
      <c r="D43" s="47">
        <v>-0.1</v>
      </c>
      <c r="E43" s="100"/>
      <c r="F43" s="47">
        <v>55.7</v>
      </c>
      <c r="G43" s="100"/>
      <c r="H43" s="47">
        <v>55.6</v>
      </c>
      <c r="J43" s="19">
        <v>-1E-3</v>
      </c>
      <c r="L43" s="19">
        <v>0.60299999999999998</v>
      </c>
      <c r="N43" s="19">
        <v>0.60199999999999998</v>
      </c>
    </row>
    <row r="44" spans="1:14" ht="18.75" customHeight="1" x14ac:dyDescent="0.2">
      <c r="A44" s="74" t="s">
        <v>272</v>
      </c>
      <c r="B44" s="48">
        <v>14.6</v>
      </c>
      <c r="D44" s="48">
        <v>0.6</v>
      </c>
      <c r="F44" s="48">
        <v>7.2</v>
      </c>
      <c r="H44" s="48">
        <v>7.8</v>
      </c>
      <c r="J44" s="19">
        <v>4.4999999999999998E-2</v>
      </c>
      <c r="L44" s="19">
        <v>0.49299999999999999</v>
      </c>
      <c r="N44" s="19">
        <v>0.53800000000000003</v>
      </c>
    </row>
    <row r="45" spans="1:14" ht="18.75" customHeight="1" x14ac:dyDescent="0.2">
      <c r="A45" s="74" t="s">
        <v>273</v>
      </c>
      <c r="B45" s="35">
        <v>7.3</v>
      </c>
      <c r="D45" s="35">
        <v>-0.1</v>
      </c>
      <c r="F45" s="35">
        <v>2.2000000000000002</v>
      </c>
      <c r="H45" s="35">
        <v>2.1</v>
      </c>
      <c r="J45" s="19">
        <v>-1.2E-2</v>
      </c>
      <c r="L45" s="19">
        <v>0.29599999999999999</v>
      </c>
      <c r="N45" s="19">
        <v>0.28399999999999997</v>
      </c>
    </row>
    <row r="46" spans="1:14" ht="18.75" customHeight="1" x14ac:dyDescent="0.2">
      <c r="A46" s="25" t="s">
        <v>274</v>
      </c>
      <c r="B46" s="84">
        <v>114.3</v>
      </c>
      <c r="C46" s="11"/>
      <c r="D46" s="84">
        <v>0.4</v>
      </c>
      <c r="E46" s="11"/>
      <c r="F46" s="84">
        <v>65.099999999999994</v>
      </c>
      <c r="G46" s="11"/>
      <c r="H46" s="84">
        <v>65.5</v>
      </c>
      <c r="J46" s="19">
        <v>4.0000000000000001E-3</v>
      </c>
      <c r="L46" s="52">
        <v>0.56999999999999995</v>
      </c>
      <c r="N46" s="19">
        <v>0.57399999999999995</v>
      </c>
    </row>
    <row r="47" spans="1:14" ht="18.75" customHeight="1" x14ac:dyDescent="0.2"/>
    <row r="48" spans="1:14" ht="18.75" customHeight="1" x14ac:dyDescent="0.2">
      <c r="A48" s="73" t="s">
        <v>308</v>
      </c>
    </row>
    <row r="49" spans="1:14" ht="18.75" customHeight="1" x14ac:dyDescent="0.2">
      <c r="A49" s="74" t="s">
        <v>276</v>
      </c>
      <c r="B49" s="11">
        <v>24</v>
      </c>
      <c r="D49" s="48">
        <v>0.1</v>
      </c>
      <c r="F49" s="48">
        <v>13.1</v>
      </c>
      <c r="H49" s="48">
        <v>13.2</v>
      </c>
      <c r="J49" s="19">
        <v>2E-3</v>
      </c>
      <c r="L49" s="19">
        <v>0.54600000000000004</v>
      </c>
      <c r="N49" s="19">
        <v>0.54800000000000004</v>
      </c>
    </row>
    <row r="50" spans="1:14" ht="18.75" customHeight="1" x14ac:dyDescent="0.2">
      <c r="A50" s="74" t="s">
        <v>277</v>
      </c>
      <c r="B50" s="48">
        <v>28.7</v>
      </c>
      <c r="D50" s="11">
        <v>2</v>
      </c>
      <c r="F50" s="48">
        <v>19.399999999999999</v>
      </c>
      <c r="H50" s="48">
        <v>21.4</v>
      </c>
      <c r="J50" s="52">
        <v>7.0000000000000007E-2</v>
      </c>
      <c r="L50" s="19">
        <v>0.67600000000000005</v>
      </c>
      <c r="N50" s="19">
        <v>0.746</v>
      </c>
    </row>
    <row r="51" spans="1:14" ht="18.75" customHeight="1" x14ac:dyDescent="0.2">
      <c r="A51" s="74" t="s">
        <v>278</v>
      </c>
      <c r="B51" s="48">
        <v>19.399999999999999</v>
      </c>
      <c r="D51" s="48">
        <v>3.1</v>
      </c>
      <c r="F51" s="48">
        <v>11.9</v>
      </c>
      <c r="H51" s="11">
        <v>15</v>
      </c>
      <c r="J51" s="52">
        <v>0.16</v>
      </c>
      <c r="L51" s="19">
        <v>0.61399999999999999</v>
      </c>
      <c r="N51" s="19">
        <v>0.77400000000000002</v>
      </c>
    </row>
    <row r="52" spans="1:14" ht="18.75" customHeight="1" x14ac:dyDescent="0.2">
      <c r="A52" s="74" t="s">
        <v>279</v>
      </c>
      <c r="B52" s="11">
        <v>17</v>
      </c>
      <c r="D52" s="102">
        <v>0</v>
      </c>
      <c r="F52" s="11">
        <v>10</v>
      </c>
      <c r="H52" s="11">
        <v>10</v>
      </c>
      <c r="J52" s="52">
        <v>0</v>
      </c>
      <c r="L52" s="19">
        <v>0.58699999999999997</v>
      </c>
      <c r="N52" s="19">
        <v>0.58699999999999997</v>
      </c>
    </row>
    <row r="53" spans="1:14" ht="18.75" customHeight="1" x14ac:dyDescent="0.2">
      <c r="A53" s="74" t="s">
        <v>280</v>
      </c>
      <c r="B53" s="35">
        <v>4.4000000000000004</v>
      </c>
      <c r="D53" s="103">
        <v>0</v>
      </c>
      <c r="F53" s="35">
        <v>1.6</v>
      </c>
      <c r="H53" s="35">
        <v>1.6</v>
      </c>
      <c r="J53" s="52">
        <v>-0.01</v>
      </c>
      <c r="L53" s="19">
        <v>0.36299999999999999</v>
      </c>
      <c r="N53" s="19">
        <v>0.35299999999999998</v>
      </c>
    </row>
    <row r="54" spans="1:14" ht="18.75" customHeight="1" x14ac:dyDescent="0.2">
      <c r="A54" s="25" t="s">
        <v>281</v>
      </c>
      <c r="B54" s="84">
        <v>93.5</v>
      </c>
      <c r="C54" s="11"/>
      <c r="D54" s="84">
        <v>5.2</v>
      </c>
      <c r="E54" s="11"/>
      <c r="F54" s="40">
        <v>56</v>
      </c>
      <c r="G54" s="11"/>
      <c r="H54" s="84">
        <v>61.2</v>
      </c>
      <c r="J54" s="19">
        <v>5.5E-2</v>
      </c>
      <c r="L54" s="19">
        <v>0.59899999999999998</v>
      </c>
      <c r="N54" s="19">
        <v>0.65400000000000003</v>
      </c>
    </row>
    <row r="55" spans="1:14" ht="18.75" customHeight="1" x14ac:dyDescent="0.2"/>
    <row r="56" spans="1:14" ht="18.75" customHeight="1" x14ac:dyDescent="0.2">
      <c r="A56" s="73" t="s">
        <v>282</v>
      </c>
    </row>
    <row r="57" spans="1:14" ht="18.75" customHeight="1" x14ac:dyDescent="0.2">
      <c r="A57" s="74" t="s">
        <v>283</v>
      </c>
      <c r="B57" s="48">
        <v>8.1</v>
      </c>
      <c r="D57" s="48">
        <v>0.7</v>
      </c>
      <c r="F57" s="48">
        <v>0.4</v>
      </c>
      <c r="H57" s="48">
        <v>1.1000000000000001</v>
      </c>
      <c r="J57" s="19">
        <v>8.6999999999999994E-2</v>
      </c>
      <c r="L57" s="19">
        <v>4.7E-2</v>
      </c>
      <c r="N57" s="19">
        <v>0.13400000000000001</v>
      </c>
    </row>
    <row r="58" spans="1:14" ht="18.75" customHeight="1" x14ac:dyDescent="0.2">
      <c r="A58" s="74" t="s">
        <v>284</v>
      </c>
      <c r="B58" s="48">
        <v>10.5</v>
      </c>
      <c r="D58" s="102">
        <v>0</v>
      </c>
      <c r="F58" s="11">
        <v>5</v>
      </c>
      <c r="H58" s="11">
        <v>5</v>
      </c>
      <c r="J58" s="52">
        <v>0</v>
      </c>
      <c r="L58" s="52">
        <v>0.48</v>
      </c>
      <c r="N58" s="52">
        <v>0.48</v>
      </c>
    </row>
    <row r="59" spans="1:14" ht="18.75" customHeight="1" x14ac:dyDescent="0.2">
      <c r="A59" s="74" t="s">
        <v>285</v>
      </c>
      <c r="B59" s="48">
        <v>17.899999999999999</v>
      </c>
      <c r="D59" s="102">
        <v>0</v>
      </c>
      <c r="F59" s="11">
        <v>12</v>
      </c>
      <c r="H59" s="11">
        <v>12</v>
      </c>
      <c r="J59" s="52">
        <v>0</v>
      </c>
      <c r="L59" s="19">
        <v>0.66800000000000004</v>
      </c>
      <c r="N59" s="19">
        <v>0.66800000000000004</v>
      </c>
    </row>
    <row r="60" spans="1:14" ht="18.75" customHeight="1" x14ac:dyDescent="0.2">
      <c r="A60" s="74" t="s">
        <v>286</v>
      </c>
      <c r="B60" s="35">
        <v>18.2</v>
      </c>
      <c r="D60" s="103">
        <v>0</v>
      </c>
      <c r="F60" s="35">
        <v>11.9</v>
      </c>
      <c r="H60" s="35">
        <v>11.9</v>
      </c>
      <c r="J60" s="52">
        <v>0</v>
      </c>
      <c r="L60" s="19">
        <v>0.65300000000000002</v>
      </c>
      <c r="N60" s="19">
        <v>0.65300000000000002</v>
      </c>
    </row>
    <row r="61" spans="1:14" ht="18.75" customHeight="1" x14ac:dyDescent="0.2">
      <c r="A61" s="25" t="s">
        <v>287</v>
      </c>
      <c r="B61" s="84">
        <v>54.7</v>
      </c>
      <c r="C61" s="11"/>
      <c r="D61" s="84">
        <v>0.7</v>
      </c>
      <c r="E61" s="11"/>
      <c r="F61" s="84">
        <v>29.3</v>
      </c>
      <c r="G61" s="11"/>
      <c r="H61" s="40">
        <v>30</v>
      </c>
      <c r="J61" s="19">
        <v>1.2999999999999999E-2</v>
      </c>
      <c r="L61" s="19">
        <v>0.53500000000000003</v>
      </c>
      <c r="N61" s="19">
        <v>0.54800000000000004</v>
      </c>
    </row>
    <row r="62" spans="1:14" ht="18.75" customHeight="1" x14ac:dyDescent="0.2">
      <c r="B62" s="72"/>
      <c r="D62" s="72"/>
      <c r="F62" s="72"/>
      <c r="H62" s="72"/>
    </row>
    <row r="63" spans="1:14" ht="18.75" customHeight="1" x14ac:dyDescent="0.2">
      <c r="A63" s="6" t="s">
        <v>311</v>
      </c>
      <c r="B63" s="48">
        <f>+B46+B54+B61</f>
        <v>262.5</v>
      </c>
      <c r="C63" s="11"/>
      <c r="D63" s="48">
        <f>+D46+D54+D61</f>
        <v>6.3000000000000007</v>
      </c>
      <c r="E63" s="11"/>
      <c r="F63" s="48">
        <f>+F46+F54+F61</f>
        <v>150.4</v>
      </c>
      <c r="G63" s="11"/>
      <c r="H63" s="48">
        <f>+H46+H54+H61</f>
        <v>156.69999999999999</v>
      </c>
      <c r="J63" s="19">
        <v>2.4E-2</v>
      </c>
      <c r="L63" s="19">
        <v>0.57299999999999995</v>
      </c>
      <c r="N63" s="19">
        <v>0.59699999999999998</v>
      </c>
    </row>
    <row r="64" spans="1:14" ht="9.9499999999999993" customHeight="1" x14ac:dyDescent="0.2"/>
    <row r="65" spans="1:14" ht="18.75" customHeight="1" x14ac:dyDescent="0.2">
      <c r="A65" s="6" t="s">
        <v>312</v>
      </c>
      <c r="B65" s="102">
        <v>0</v>
      </c>
      <c r="D65" s="102">
        <v>0</v>
      </c>
      <c r="F65" s="102">
        <v>0</v>
      </c>
      <c r="H65" s="48">
        <v>15.9</v>
      </c>
      <c r="N65" s="52">
        <v>0.06</v>
      </c>
    </row>
    <row r="66" spans="1:14" ht="9.9499999999999993" customHeight="1" x14ac:dyDescent="0.2">
      <c r="D66" s="105"/>
    </row>
    <row r="67" spans="1:14" ht="18.75" customHeight="1" x14ac:dyDescent="0.2">
      <c r="A67" s="6" t="s">
        <v>313</v>
      </c>
      <c r="B67" s="49">
        <f>+B63+B65</f>
        <v>262.5</v>
      </c>
      <c r="C67" s="56"/>
      <c r="D67" s="49">
        <f>+D63+D65</f>
        <v>6.3000000000000007</v>
      </c>
      <c r="E67" s="56"/>
      <c r="F67" s="49">
        <f>+F63+F65</f>
        <v>150.4</v>
      </c>
      <c r="G67" s="56"/>
      <c r="H67" s="49">
        <f>+H63+H65</f>
        <v>172.6</v>
      </c>
      <c r="N67" s="19">
        <f>+N63+N65</f>
        <v>0.65700000000000003</v>
      </c>
    </row>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sheetData>
  <mergeCells count="3">
    <mergeCell ref="A1:N1"/>
    <mergeCell ref="A2:N2"/>
    <mergeCell ref="A3:N3"/>
  </mergeCells>
  <printOptions horizontalCentered="1"/>
  <pageMargins left="0.7" right="0.7" top="0.75" bottom="0.75" header="0.3" footer="0.3"/>
  <pageSetup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
  <sheetViews>
    <sheetView workbookViewId="0">
      <selection activeCell="A5" sqref="A5"/>
    </sheetView>
  </sheetViews>
  <sheetFormatPr defaultColWidth="21.5" defaultRowHeight="12.75" x14ac:dyDescent="0.2"/>
  <cols>
    <col min="1" max="1" width="25.1640625" customWidth="1"/>
  </cols>
  <sheetData>
    <row r="1" spans="1:4" ht="18.75" customHeight="1" x14ac:dyDescent="0.25">
      <c r="A1" s="116" t="s">
        <v>0</v>
      </c>
      <c r="B1" s="117"/>
      <c r="C1" s="117"/>
      <c r="D1" s="117"/>
    </row>
    <row r="2" spans="1:4" ht="18.75" customHeight="1" x14ac:dyDescent="0.2">
      <c r="A2" s="118" t="s">
        <v>319</v>
      </c>
      <c r="B2" s="117"/>
      <c r="C2" s="117"/>
      <c r="D2" s="117"/>
    </row>
    <row r="3" spans="1:4" ht="18.75" customHeight="1" x14ac:dyDescent="0.2">
      <c r="A3" s="118" t="s">
        <v>320</v>
      </c>
      <c r="B3" s="117"/>
      <c r="C3" s="117"/>
      <c r="D3" s="117"/>
    </row>
    <row r="4" spans="1:4" ht="18.75" customHeight="1" x14ac:dyDescent="0.2">
      <c r="A4" s="119" t="s">
        <v>2</v>
      </c>
      <c r="B4" s="117"/>
      <c r="C4" s="117"/>
      <c r="D4" s="117"/>
    </row>
    <row r="5" spans="1:4" ht="18.75" customHeight="1" x14ac:dyDescent="0.2"/>
    <row r="6" spans="1:4" ht="18.75" customHeight="1" x14ac:dyDescent="0.2"/>
    <row r="7" spans="1:4" ht="18.75" customHeight="1" x14ac:dyDescent="0.2">
      <c r="B7" s="114"/>
      <c r="C7" s="96">
        <v>42094</v>
      </c>
      <c r="D7" s="114"/>
    </row>
    <row r="8" spans="1:4" ht="18.75" customHeight="1" x14ac:dyDescent="0.2"/>
    <row r="9" spans="1:4" ht="18.75" customHeight="1" x14ac:dyDescent="0.2">
      <c r="A9" s="73" t="s">
        <v>321</v>
      </c>
      <c r="B9" s="97" t="s">
        <v>322</v>
      </c>
      <c r="C9" s="97" t="s">
        <v>323</v>
      </c>
      <c r="D9" s="97" t="s">
        <v>324</v>
      </c>
    </row>
    <row r="10" spans="1:4" ht="18.75" customHeight="1" x14ac:dyDescent="0.2"/>
    <row r="11" spans="1:4" ht="18.75" customHeight="1" x14ac:dyDescent="0.2">
      <c r="A11" s="6" t="s">
        <v>325</v>
      </c>
      <c r="B11" s="98">
        <v>-1.9E-2</v>
      </c>
      <c r="C11" s="98">
        <v>1E-3</v>
      </c>
      <c r="D11" s="98">
        <v>-1.7999999999999999E-2</v>
      </c>
    </row>
    <row r="12" spans="1:4" ht="18.75" customHeight="1" x14ac:dyDescent="0.2">
      <c r="A12" s="6" t="s">
        <v>326</v>
      </c>
      <c r="B12" s="98">
        <v>-3.5999999999999997E-2</v>
      </c>
      <c r="C12" s="98">
        <v>7.0999999999999994E-2</v>
      </c>
      <c r="D12" s="98">
        <v>3.3000000000000002E-2</v>
      </c>
    </row>
    <row r="13" spans="1:4" ht="18.75" customHeight="1" x14ac:dyDescent="0.2">
      <c r="A13" s="6" t="s">
        <v>327</v>
      </c>
      <c r="B13" s="98">
        <v>-7.0000000000000001E-3</v>
      </c>
      <c r="C13" s="98">
        <v>-5.6000000000000001E-2</v>
      </c>
      <c r="D13" s="98">
        <v>-6.3E-2</v>
      </c>
    </row>
    <row r="14" spans="1:4" ht="18.75" customHeight="1" x14ac:dyDescent="0.2">
      <c r="A14" s="6" t="s">
        <v>328</v>
      </c>
      <c r="B14" s="98">
        <v>-5.0000000000000001E-3</v>
      </c>
      <c r="C14" s="98">
        <v>3.4000000000000002E-2</v>
      </c>
      <c r="D14" s="98">
        <v>2.8000000000000001E-2</v>
      </c>
    </row>
    <row r="15" spans="1:4" ht="18.75" customHeight="1" x14ac:dyDescent="0.2">
      <c r="A15" s="6" t="s">
        <v>329</v>
      </c>
      <c r="B15" s="98">
        <v>-4.7E-2</v>
      </c>
      <c r="C15" s="98">
        <v>3.9E-2</v>
      </c>
      <c r="D15" s="98">
        <v>-8.9999999999999993E-3</v>
      </c>
    </row>
    <row r="16" spans="1:4" ht="18.75" customHeight="1" x14ac:dyDescent="0.2">
      <c r="B16" s="99"/>
      <c r="C16" s="99"/>
      <c r="D16" s="99"/>
    </row>
    <row r="17" spans="1:4" ht="18.75" customHeight="1" x14ac:dyDescent="0.2">
      <c r="A17" s="6" t="s">
        <v>203</v>
      </c>
      <c r="B17" s="98">
        <v>-2.3E-2</v>
      </c>
      <c r="C17" s="98">
        <v>2.5000000000000001E-2</v>
      </c>
      <c r="D17" s="98">
        <v>1E-3</v>
      </c>
    </row>
    <row r="18" spans="1:4" ht="18.75" customHeight="1" x14ac:dyDescent="0.2"/>
    <row r="19" spans="1:4" ht="18.75" customHeight="1" x14ac:dyDescent="0.2"/>
    <row r="20" spans="1:4" ht="18.75" customHeight="1" x14ac:dyDescent="0.2"/>
    <row r="21" spans="1:4" ht="18.75" customHeight="1" x14ac:dyDescent="0.2"/>
    <row r="22" spans="1:4" ht="18.75" customHeight="1" x14ac:dyDescent="0.2"/>
    <row r="23" spans="1:4" ht="18.75" customHeight="1" x14ac:dyDescent="0.2"/>
    <row r="24" spans="1:4" ht="18.75" customHeight="1" x14ac:dyDescent="0.2"/>
    <row r="25" spans="1:4" ht="18.75" customHeight="1" x14ac:dyDescent="0.2"/>
    <row r="26" spans="1:4" ht="18.75" customHeight="1" x14ac:dyDescent="0.2"/>
    <row r="27" spans="1:4" ht="18.75" customHeight="1" x14ac:dyDescent="0.2"/>
    <row r="28" spans="1:4" ht="18.75" customHeight="1" x14ac:dyDescent="0.2"/>
    <row r="29" spans="1:4" ht="18.75" customHeight="1" x14ac:dyDescent="0.2"/>
    <row r="30" spans="1:4" ht="18.75" customHeight="1" x14ac:dyDescent="0.2"/>
    <row r="31" spans="1:4" ht="18.75" customHeight="1" x14ac:dyDescent="0.2"/>
    <row r="32" spans="1:4"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4">
    <mergeCell ref="A1:D1"/>
    <mergeCell ref="A2:D2"/>
    <mergeCell ref="A3:D3"/>
    <mergeCell ref="A4:D4"/>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
  <sheetViews>
    <sheetView workbookViewId="0">
      <selection activeCell="A4" sqref="A4"/>
    </sheetView>
  </sheetViews>
  <sheetFormatPr defaultColWidth="21.5" defaultRowHeight="12.75" x14ac:dyDescent="0.2"/>
  <cols>
    <col min="1" max="1" width="35.83203125" customWidth="1"/>
    <col min="2" max="2" width="0.6640625" customWidth="1"/>
    <col min="4" max="4" width="0.6640625" customWidth="1"/>
    <col min="6" max="6" width="0.6640625" customWidth="1"/>
    <col min="7" max="7" width="16.6640625" customWidth="1"/>
    <col min="8" max="8" width="0.6640625" customWidth="1"/>
    <col min="9" max="9" width="18" hidden="1" customWidth="1"/>
    <col min="10" max="10" width="0.6640625" hidden="1" customWidth="1"/>
    <col min="11" max="11" width="18" hidden="1" customWidth="1"/>
  </cols>
  <sheetData>
    <row r="1" spans="1:13" ht="18.75" customHeight="1" x14ac:dyDescent="0.25">
      <c r="A1" s="116" t="s">
        <v>0</v>
      </c>
      <c r="B1" s="122"/>
      <c r="C1" s="122"/>
      <c r="D1" s="122"/>
      <c r="E1" s="122"/>
      <c r="F1" s="122"/>
      <c r="G1" s="122"/>
      <c r="H1" s="122"/>
      <c r="I1" s="122"/>
      <c r="J1" s="122"/>
      <c r="K1" s="122"/>
      <c r="L1" s="1"/>
      <c r="M1" s="1"/>
    </row>
    <row r="2" spans="1:13" ht="18.75" customHeight="1" x14ac:dyDescent="0.2">
      <c r="A2" s="118" t="s">
        <v>37</v>
      </c>
      <c r="B2" s="122"/>
      <c r="C2" s="122"/>
      <c r="D2" s="122"/>
      <c r="E2" s="122"/>
      <c r="F2" s="122"/>
      <c r="G2" s="122"/>
      <c r="H2" s="122"/>
      <c r="I2" s="122"/>
      <c r="J2" s="122"/>
      <c r="K2" s="122"/>
      <c r="L2" s="1"/>
      <c r="M2" s="1"/>
    </row>
    <row r="3" spans="1:13" ht="18.75" customHeight="1" x14ac:dyDescent="0.2">
      <c r="A3" s="119" t="s">
        <v>2</v>
      </c>
      <c r="B3" s="122"/>
      <c r="C3" s="122"/>
      <c r="D3" s="122"/>
      <c r="E3" s="122"/>
      <c r="F3" s="122"/>
      <c r="G3" s="122"/>
      <c r="H3" s="122"/>
      <c r="I3" s="122"/>
      <c r="J3" s="122"/>
      <c r="K3" s="122"/>
      <c r="L3" s="1"/>
      <c r="M3" s="1"/>
    </row>
    <row r="4" spans="1:13" ht="18.75" customHeight="1" x14ac:dyDescent="0.2">
      <c r="A4" s="1"/>
      <c r="B4" s="1"/>
      <c r="C4" s="1"/>
      <c r="D4" s="1"/>
      <c r="E4" s="1"/>
      <c r="F4" s="1"/>
      <c r="G4" s="1"/>
      <c r="H4" s="1"/>
      <c r="I4" s="1"/>
      <c r="J4" s="1"/>
      <c r="K4" s="1"/>
      <c r="L4" s="1"/>
      <c r="M4" s="1"/>
    </row>
    <row r="5" spans="1:13" ht="35.1" customHeight="1" x14ac:dyDescent="0.2">
      <c r="A5" s="125" t="s">
        <v>38</v>
      </c>
      <c r="B5" s="122"/>
      <c r="C5" s="122"/>
      <c r="D5" s="122"/>
      <c r="E5" s="122"/>
      <c r="F5" s="122"/>
      <c r="G5" s="122"/>
      <c r="H5" s="122"/>
      <c r="I5" s="122"/>
      <c r="J5" s="122"/>
      <c r="K5" s="122"/>
      <c r="L5" s="1"/>
      <c r="M5" s="1"/>
    </row>
    <row r="6" spans="1:13" ht="35.1" customHeight="1" x14ac:dyDescent="0.2">
      <c r="A6" s="122"/>
      <c r="B6" s="122"/>
      <c r="C6" s="122"/>
      <c r="D6" s="122"/>
      <c r="E6" s="122"/>
      <c r="F6" s="122"/>
      <c r="G6" s="122"/>
      <c r="H6" s="122"/>
      <c r="I6" s="122"/>
      <c r="J6" s="122"/>
      <c r="K6" s="122"/>
      <c r="L6" s="1"/>
      <c r="M6" s="1"/>
    </row>
    <row r="7" spans="1:13" ht="18.75" customHeight="1" x14ac:dyDescent="0.2">
      <c r="A7" s="1"/>
      <c r="B7" s="1"/>
      <c r="C7" s="36"/>
      <c r="D7" s="1"/>
      <c r="E7" s="1"/>
      <c r="F7" s="1"/>
      <c r="G7" s="1"/>
      <c r="H7" s="1"/>
      <c r="I7" s="1"/>
      <c r="J7" s="1"/>
      <c r="K7" s="1"/>
      <c r="L7" s="1"/>
      <c r="M7" s="1"/>
    </row>
    <row r="8" spans="1:13" ht="18.75" hidden="1" customHeight="1" x14ac:dyDescent="0.2">
      <c r="A8" s="1"/>
      <c r="B8" s="1"/>
      <c r="C8" s="119" t="s">
        <v>39</v>
      </c>
      <c r="D8" s="117"/>
      <c r="E8" s="117"/>
      <c r="F8" s="117"/>
      <c r="G8" s="117"/>
      <c r="H8" s="121"/>
      <c r="I8" s="121"/>
      <c r="J8" s="121"/>
      <c r="K8" s="121"/>
      <c r="L8" s="1"/>
      <c r="M8" s="1"/>
    </row>
    <row r="9" spans="1:13" ht="18.75" hidden="1" customHeight="1" x14ac:dyDescent="0.2">
      <c r="A9" s="1"/>
      <c r="B9" s="1"/>
      <c r="C9" s="120">
        <v>42094</v>
      </c>
      <c r="D9" s="117"/>
      <c r="E9" s="117"/>
      <c r="F9" s="117"/>
      <c r="G9" s="117"/>
      <c r="H9" s="121"/>
      <c r="I9" s="121"/>
      <c r="J9" s="121"/>
      <c r="K9" s="121"/>
      <c r="L9" s="1"/>
      <c r="M9" s="1"/>
    </row>
    <row r="10" spans="1:13" ht="18.75" hidden="1" customHeight="1" x14ac:dyDescent="0.2">
      <c r="A10" s="37"/>
      <c r="B10" s="1"/>
      <c r="C10" s="38"/>
      <c r="D10" s="1"/>
      <c r="E10" s="38"/>
      <c r="F10" s="1"/>
      <c r="G10" s="38"/>
      <c r="H10" s="1"/>
      <c r="I10" s="1"/>
      <c r="J10" s="1"/>
      <c r="K10" s="1"/>
      <c r="L10" s="1"/>
      <c r="M10" s="1"/>
    </row>
    <row r="11" spans="1:13" ht="43.7" hidden="1" customHeight="1" x14ac:dyDescent="0.2">
      <c r="A11" s="4" t="s">
        <v>40</v>
      </c>
      <c r="B11" s="6" t="s">
        <v>41</v>
      </c>
      <c r="C11" s="5" t="s">
        <v>42</v>
      </c>
      <c r="D11" s="6" t="s">
        <v>41</v>
      </c>
      <c r="E11" s="5" t="s">
        <v>43</v>
      </c>
      <c r="F11" s="1"/>
      <c r="G11" s="5" t="s">
        <v>44</v>
      </c>
      <c r="H11" s="1"/>
      <c r="I11" s="39" t="s">
        <v>45</v>
      </c>
      <c r="J11" s="1"/>
      <c r="K11" s="39" t="s">
        <v>46</v>
      </c>
      <c r="L11" s="1"/>
      <c r="M11" s="1"/>
    </row>
    <row r="12" spans="1:13" ht="18.75" hidden="1" customHeight="1" x14ac:dyDescent="0.2">
      <c r="A12" s="1"/>
      <c r="B12" s="1"/>
      <c r="C12" s="1"/>
      <c r="D12" s="1"/>
      <c r="E12" s="1"/>
      <c r="F12" s="1"/>
      <c r="G12" s="1"/>
      <c r="H12" s="1"/>
      <c r="I12" s="1"/>
      <c r="J12" s="1"/>
      <c r="K12" s="1"/>
      <c r="L12" s="1"/>
      <c r="M12" s="1"/>
    </row>
    <row r="13" spans="1:13" ht="18.75" hidden="1" customHeight="1" x14ac:dyDescent="0.2">
      <c r="A13" s="6" t="s">
        <v>47</v>
      </c>
      <c r="B13" s="1"/>
      <c r="C13" s="34">
        <v>315.3</v>
      </c>
      <c r="D13" s="1"/>
      <c r="E13" s="34">
        <v>132.19999999999999</v>
      </c>
      <c r="F13" s="1"/>
      <c r="G13" s="34">
        <v>447.5</v>
      </c>
      <c r="H13" s="1"/>
      <c r="I13" s="34">
        <v>0</v>
      </c>
      <c r="J13" s="1"/>
      <c r="K13" s="34">
        <f>G13-I13</f>
        <v>447.5</v>
      </c>
      <c r="L13" s="1"/>
      <c r="M13" s="1"/>
    </row>
    <row r="14" spans="1:13" ht="18.75" hidden="1" customHeight="1" x14ac:dyDescent="0.2">
      <c r="A14" s="6" t="s">
        <v>48</v>
      </c>
      <c r="B14" s="6" t="s">
        <v>41</v>
      </c>
      <c r="C14" s="8"/>
      <c r="D14" s="1"/>
      <c r="E14" s="8"/>
      <c r="F14" s="1"/>
      <c r="G14" s="8"/>
      <c r="H14" s="1"/>
      <c r="I14" s="8"/>
      <c r="J14" s="1"/>
      <c r="K14" s="8"/>
      <c r="L14" s="1"/>
      <c r="M14" s="1"/>
    </row>
    <row r="15" spans="1:13" ht="18.75" hidden="1" customHeight="1" x14ac:dyDescent="0.2">
      <c r="A15" s="6" t="s">
        <v>49</v>
      </c>
      <c r="B15" s="6" t="s">
        <v>41</v>
      </c>
      <c r="C15" s="11">
        <v>4.5</v>
      </c>
      <c r="D15" s="1"/>
      <c r="E15" s="11">
        <v>19.2</v>
      </c>
      <c r="F15" s="1"/>
      <c r="G15" s="11">
        <v>23.7</v>
      </c>
      <c r="H15" s="1"/>
      <c r="I15" s="11">
        <v>0</v>
      </c>
      <c r="J15" s="1"/>
      <c r="K15" s="11">
        <f>G15-I15</f>
        <v>23.7</v>
      </c>
      <c r="L15" s="1"/>
      <c r="M15" s="1"/>
    </row>
    <row r="16" spans="1:13" ht="18.75" hidden="1" customHeight="1" x14ac:dyDescent="0.2">
      <c r="A16" s="6" t="s">
        <v>50</v>
      </c>
      <c r="B16" s="6" t="s">
        <v>41</v>
      </c>
      <c r="C16" s="12">
        <v>190.5</v>
      </c>
      <c r="D16" s="1"/>
      <c r="E16" s="12">
        <v>55.8</v>
      </c>
      <c r="F16" s="1"/>
      <c r="G16" s="12">
        <v>246.3</v>
      </c>
      <c r="H16" s="1"/>
      <c r="I16" s="11">
        <v>25.4</v>
      </c>
      <c r="J16" s="1"/>
      <c r="K16" s="12">
        <f>G16-I16</f>
        <v>220.9</v>
      </c>
      <c r="L16" s="1"/>
      <c r="M16" s="1"/>
    </row>
    <row r="17" spans="1:13" ht="18.75" hidden="1" customHeight="1" x14ac:dyDescent="0.2">
      <c r="A17" s="6" t="s">
        <v>51</v>
      </c>
      <c r="B17" s="1"/>
      <c r="C17" s="11">
        <v>195</v>
      </c>
      <c r="D17" s="1"/>
      <c r="E17" s="11">
        <v>75</v>
      </c>
      <c r="F17" s="1"/>
      <c r="G17" s="11">
        <v>270</v>
      </c>
      <c r="H17" s="1"/>
      <c r="I17" s="40">
        <v>25.4</v>
      </c>
      <c r="J17" s="1"/>
      <c r="K17" s="11">
        <f>SUM(K15:K16)</f>
        <v>244.6</v>
      </c>
      <c r="L17" s="1"/>
      <c r="M17" s="1"/>
    </row>
    <row r="18" spans="1:13" ht="18.75" hidden="1" customHeight="1" x14ac:dyDescent="0.2">
      <c r="A18" s="6" t="s">
        <v>52</v>
      </c>
      <c r="B18" s="1"/>
      <c r="C18" s="11">
        <v>103.4</v>
      </c>
      <c r="D18" s="1"/>
      <c r="E18" s="11">
        <v>41.3</v>
      </c>
      <c r="F18" s="1"/>
      <c r="G18" s="11">
        <v>144.69999999999999</v>
      </c>
      <c r="H18" s="1"/>
      <c r="I18" s="11">
        <v>0</v>
      </c>
      <c r="J18" s="1"/>
      <c r="K18" s="11">
        <f>G18-I18</f>
        <v>144.69999999999999</v>
      </c>
      <c r="L18" s="1"/>
      <c r="M18" s="1"/>
    </row>
    <row r="19" spans="1:13" ht="18.75" hidden="1" customHeight="1" x14ac:dyDescent="0.2">
      <c r="A19" s="6" t="s">
        <v>53</v>
      </c>
      <c r="B19" s="6" t="s">
        <v>41</v>
      </c>
      <c r="C19" s="14">
        <v>16.899999999999999</v>
      </c>
      <c r="D19" s="1"/>
      <c r="E19" s="14">
        <v>15.9</v>
      </c>
      <c r="F19" s="1"/>
      <c r="G19" s="14">
        <v>32.799999999999997</v>
      </c>
      <c r="H19" s="1"/>
      <c r="I19" s="14">
        <v>-25.4</v>
      </c>
      <c r="J19" s="1"/>
      <c r="K19" s="14">
        <f>K13-K17-K18</f>
        <v>58.200000000000017</v>
      </c>
      <c r="L19" s="1"/>
      <c r="M19" s="1"/>
    </row>
    <row r="20" spans="1:13" ht="18.75" hidden="1" customHeight="1" x14ac:dyDescent="0.2">
      <c r="A20" s="1"/>
      <c r="B20" s="6" t="s">
        <v>41</v>
      </c>
      <c r="C20" s="1"/>
      <c r="D20" s="1"/>
      <c r="E20" s="1"/>
      <c r="F20" s="1"/>
      <c r="G20" s="41"/>
      <c r="H20" s="1"/>
      <c r="I20" s="1"/>
      <c r="J20" s="1"/>
      <c r="K20" s="1"/>
      <c r="L20" s="1"/>
      <c r="M20" s="1"/>
    </row>
    <row r="21" spans="1:13" ht="18.75" hidden="1" customHeight="1" x14ac:dyDescent="0.2">
      <c r="A21" s="6" t="s">
        <v>27</v>
      </c>
      <c r="B21" s="6" t="s">
        <v>41</v>
      </c>
      <c r="C21" s="19">
        <v>1.4E-2</v>
      </c>
      <c r="D21" s="42"/>
      <c r="E21" s="19">
        <v>0.14499999999999999</v>
      </c>
      <c r="F21" s="42"/>
      <c r="G21" s="19">
        <v>5.2999999999999999E-2</v>
      </c>
      <c r="H21" s="1"/>
      <c r="I21" s="1"/>
      <c r="J21" s="1"/>
      <c r="K21" s="19">
        <f>K15/K13</f>
        <v>5.29608938547486E-2</v>
      </c>
      <c r="L21" s="1"/>
      <c r="M21" s="1"/>
    </row>
    <row r="22" spans="1:13" ht="18.75" hidden="1" customHeight="1" x14ac:dyDescent="0.2">
      <c r="A22" s="6" t="s">
        <v>28</v>
      </c>
      <c r="B22" s="6" t="s">
        <v>41</v>
      </c>
      <c r="C22" s="43">
        <v>0.60399999999999998</v>
      </c>
      <c r="D22" s="42"/>
      <c r="E22" s="43">
        <v>0.42299999999999999</v>
      </c>
      <c r="F22" s="42"/>
      <c r="G22" s="44">
        <v>0.55000000000000004</v>
      </c>
      <c r="H22" s="1"/>
      <c r="I22" s="1"/>
      <c r="J22" s="1"/>
      <c r="K22" s="43">
        <f>K23-K21</f>
        <v>0.49363128491620106</v>
      </c>
      <c r="L22" s="1"/>
      <c r="M22" s="1"/>
    </row>
    <row r="23" spans="1:13" ht="18.75" hidden="1" customHeight="1" x14ac:dyDescent="0.2">
      <c r="A23" s="6" t="s">
        <v>29</v>
      </c>
      <c r="B23" s="1"/>
      <c r="C23" s="19">
        <v>0.61799999999999999</v>
      </c>
      <c r="D23" s="42"/>
      <c r="E23" s="19">
        <v>0.56799999999999995</v>
      </c>
      <c r="F23" s="42"/>
      <c r="G23" s="19">
        <v>0.60299999999999998</v>
      </c>
      <c r="H23" s="1"/>
      <c r="I23" s="1"/>
      <c r="J23" s="1"/>
      <c r="K23" s="19">
        <f>K17/K13</f>
        <v>0.54659217877094968</v>
      </c>
      <c r="L23" s="1"/>
      <c r="M23" s="1"/>
    </row>
    <row r="24" spans="1:13" ht="18.75" hidden="1" customHeight="1" x14ac:dyDescent="0.2">
      <c r="A24" s="6" t="s">
        <v>30</v>
      </c>
      <c r="B24" s="6" t="s">
        <v>41</v>
      </c>
      <c r="C24" s="19">
        <v>0.32800000000000001</v>
      </c>
      <c r="D24" s="42"/>
      <c r="E24" s="19">
        <v>0.312</v>
      </c>
      <c r="F24" s="42"/>
      <c r="G24" s="19">
        <v>0.32300000000000001</v>
      </c>
      <c r="H24" s="1"/>
      <c r="I24" s="1"/>
      <c r="J24" s="1"/>
      <c r="K24" s="19">
        <f>K18/K13</f>
        <v>0.32335195530726252</v>
      </c>
      <c r="L24" s="1"/>
      <c r="M24" s="1"/>
    </row>
    <row r="25" spans="1:13" ht="18.75" hidden="1" customHeight="1" x14ac:dyDescent="0.2">
      <c r="A25" s="6" t="s">
        <v>31</v>
      </c>
      <c r="B25" s="1"/>
      <c r="C25" s="45">
        <v>0.94599999999999995</v>
      </c>
      <c r="D25" s="42"/>
      <c r="E25" s="46">
        <v>0.88</v>
      </c>
      <c r="F25" s="42"/>
      <c r="G25" s="45">
        <v>0.92600000000000005</v>
      </c>
      <c r="H25" s="1"/>
      <c r="I25" s="1"/>
      <c r="J25" s="1"/>
      <c r="K25" s="46">
        <f>SUM(K23:K24)</f>
        <v>0.86994413407821214</v>
      </c>
      <c r="L25" s="1"/>
      <c r="M25" s="1"/>
    </row>
    <row r="26" spans="1:13" ht="18.75" hidden="1" customHeight="1" x14ac:dyDescent="0.2">
      <c r="A26" s="1"/>
      <c r="B26" s="1"/>
      <c r="C26" s="1"/>
      <c r="D26" s="1"/>
      <c r="E26" s="1"/>
      <c r="F26" s="1"/>
      <c r="G26" s="1"/>
      <c r="H26" s="1"/>
      <c r="I26" s="1"/>
      <c r="J26" s="1"/>
      <c r="K26" s="1"/>
      <c r="L26" s="1"/>
      <c r="M26" s="1"/>
    </row>
    <row r="27" spans="1:13" ht="18.75" customHeight="1" x14ac:dyDescent="0.2">
      <c r="A27" s="1"/>
      <c r="B27" s="1"/>
      <c r="C27" s="119" t="s">
        <v>39</v>
      </c>
      <c r="D27" s="122"/>
      <c r="E27" s="122"/>
      <c r="F27" s="122"/>
      <c r="G27" s="122"/>
      <c r="H27" s="122"/>
      <c r="I27" s="122"/>
      <c r="J27" s="122"/>
      <c r="K27" s="122"/>
      <c r="L27" s="1"/>
      <c r="M27" s="1"/>
    </row>
    <row r="28" spans="1:13" ht="18.75" customHeight="1" x14ac:dyDescent="0.2">
      <c r="A28" s="1"/>
      <c r="B28" s="1"/>
      <c r="C28" s="123">
        <v>41729</v>
      </c>
      <c r="D28" s="124"/>
      <c r="E28" s="124"/>
      <c r="F28" s="124"/>
      <c r="G28" s="124"/>
      <c r="H28" s="124"/>
      <c r="I28" s="124"/>
      <c r="J28" s="124"/>
      <c r="K28" s="124"/>
      <c r="L28" s="1"/>
      <c r="M28" s="1"/>
    </row>
    <row r="29" spans="1:13" ht="43.7" customHeight="1" x14ac:dyDescent="0.2">
      <c r="A29" s="4" t="s">
        <v>54</v>
      </c>
      <c r="B29" s="6" t="s">
        <v>41</v>
      </c>
      <c r="C29" s="5" t="s">
        <v>42</v>
      </c>
      <c r="D29" s="6" t="s">
        <v>41</v>
      </c>
      <c r="E29" s="5" t="s">
        <v>43</v>
      </c>
      <c r="F29" s="6" t="s">
        <v>41</v>
      </c>
      <c r="G29" s="5" t="s">
        <v>44</v>
      </c>
      <c r="H29" s="1"/>
      <c r="I29" s="5" t="s">
        <v>45</v>
      </c>
      <c r="J29" s="1"/>
      <c r="K29" s="5" t="s">
        <v>46</v>
      </c>
      <c r="L29" s="1"/>
      <c r="M29" s="1"/>
    </row>
    <row r="30" spans="1:13" ht="18.75" customHeight="1" x14ac:dyDescent="0.2">
      <c r="A30" s="1"/>
      <c r="B30" s="1"/>
      <c r="C30" s="1"/>
      <c r="D30" s="1"/>
      <c r="E30" s="1"/>
      <c r="F30" s="1"/>
      <c r="G30" s="1"/>
      <c r="H30" s="1"/>
      <c r="I30" s="1"/>
      <c r="J30" s="1"/>
      <c r="K30" s="1"/>
      <c r="L30" s="1"/>
      <c r="M30" s="1"/>
    </row>
    <row r="31" spans="1:13" ht="18.75" customHeight="1" x14ac:dyDescent="0.2">
      <c r="A31" s="6" t="s">
        <v>47</v>
      </c>
      <c r="B31" s="1"/>
      <c r="C31" s="47">
        <v>262.5</v>
      </c>
      <c r="D31" s="1"/>
      <c r="E31" s="47">
        <v>44.2</v>
      </c>
      <c r="F31" s="1"/>
      <c r="G31" s="47">
        <v>306.7</v>
      </c>
      <c r="H31" s="1"/>
      <c r="I31" s="34">
        <f>22400000</f>
        <v>22400000</v>
      </c>
      <c r="J31" s="1"/>
      <c r="K31" s="34">
        <f>G31-I31</f>
        <v>-22399693.300000001</v>
      </c>
      <c r="L31" s="1"/>
      <c r="M31" s="1"/>
    </row>
    <row r="32" spans="1:13" ht="18.75" customHeight="1" x14ac:dyDescent="0.2">
      <c r="A32" s="6"/>
      <c r="B32" s="1"/>
      <c r="C32" s="47"/>
      <c r="D32" s="1"/>
      <c r="E32" s="47"/>
      <c r="F32" s="1"/>
      <c r="G32" s="47"/>
      <c r="H32" s="1"/>
      <c r="I32" s="47"/>
      <c r="J32" s="1"/>
      <c r="K32" s="47"/>
      <c r="L32" s="1"/>
      <c r="M32" s="1"/>
    </row>
    <row r="33" spans="1:13" ht="18.75" customHeight="1" x14ac:dyDescent="0.2">
      <c r="A33" s="6" t="s">
        <v>48</v>
      </c>
      <c r="B33" s="6" t="s">
        <v>41</v>
      </c>
      <c r="C33" s="18"/>
      <c r="D33" s="1"/>
      <c r="E33" s="18"/>
      <c r="F33" s="1"/>
      <c r="G33" s="18"/>
      <c r="H33" s="1"/>
      <c r="I33" s="8"/>
      <c r="J33" s="6" t="s">
        <v>41</v>
      </c>
      <c r="K33" s="8"/>
      <c r="L33" s="1"/>
      <c r="M33" s="1"/>
    </row>
    <row r="34" spans="1:13" ht="18.75" customHeight="1" x14ac:dyDescent="0.2">
      <c r="A34" s="25" t="s">
        <v>49</v>
      </c>
      <c r="B34" s="6" t="s">
        <v>41</v>
      </c>
      <c r="C34" s="48">
        <v>6.3</v>
      </c>
      <c r="D34" s="1"/>
      <c r="E34" s="48">
        <v>2.4</v>
      </c>
      <c r="F34" s="1"/>
      <c r="G34" s="48">
        <v>8.6999999999999993</v>
      </c>
      <c r="H34" s="1"/>
      <c r="I34" s="11">
        <f>500000</f>
        <v>500000</v>
      </c>
      <c r="J34" s="6" t="s">
        <v>41</v>
      </c>
      <c r="K34" s="11">
        <f>G34-I34</f>
        <v>-499991.3</v>
      </c>
      <c r="L34" s="1"/>
      <c r="M34" s="1"/>
    </row>
    <row r="35" spans="1:13" ht="18.75" customHeight="1" x14ac:dyDescent="0.2">
      <c r="A35" s="25" t="s">
        <v>50</v>
      </c>
      <c r="B35" s="6" t="s">
        <v>41</v>
      </c>
      <c r="C35" s="35">
        <v>165.5</v>
      </c>
      <c r="D35" s="1"/>
      <c r="E35" s="35">
        <v>20.5</v>
      </c>
      <c r="F35" s="1"/>
      <c r="G35" s="12">
        <v>186</v>
      </c>
      <c r="H35" s="1"/>
      <c r="I35" s="12">
        <f>27600000</f>
        <v>27600000</v>
      </c>
      <c r="J35" s="6" t="s">
        <v>41</v>
      </c>
      <c r="K35" s="12">
        <f>G35-I35</f>
        <v>-27599814</v>
      </c>
      <c r="L35" s="1"/>
      <c r="M35" s="1"/>
    </row>
    <row r="36" spans="1:13" ht="18.75" customHeight="1" x14ac:dyDescent="0.2">
      <c r="A36" s="6" t="s">
        <v>51</v>
      </c>
      <c r="B36" s="1"/>
      <c r="C36" s="48">
        <v>171.8</v>
      </c>
      <c r="D36" s="1"/>
      <c r="E36" s="48">
        <v>22.9</v>
      </c>
      <c r="F36" s="1"/>
      <c r="G36" s="48">
        <v>194.7</v>
      </c>
      <c r="H36" s="1"/>
      <c r="I36" s="11">
        <f>28100000</f>
        <v>28100000</v>
      </c>
      <c r="J36" s="1"/>
      <c r="K36" s="11">
        <f>G36-I36</f>
        <v>-28099805.300000001</v>
      </c>
      <c r="L36" s="1"/>
      <c r="M36" s="1"/>
    </row>
    <row r="37" spans="1:13" ht="18.75" customHeight="1" x14ac:dyDescent="0.2">
      <c r="A37" s="6" t="s">
        <v>52</v>
      </c>
      <c r="B37" s="1"/>
      <c r="C37" s="48">
        <v>88.5</v>
      </c>
      <c r="D37" s="1"/>
      <c r="E37" s="48">
        <v>12.8</v>
      </c>
      <c r="F37" s="1"/>
      <c r="G37" s="48">
        <v>101.3</v>
      </c>
      <c r="H37" s="1"/>
      <c r="I37" s="11">
        <f>7800000</f>
        <v>7800000</v>
      </c>
      <c r="J37" s="1"/>
      <c r="K37" s="11">
        <f>G37-I37</f>
        <v>-7799898.7000000002</v>
      </c>
      <c r="L37" s="1"/>
      <c r="M37" s="1"/>
    </row>
    <row r="38" spans="1:13" ht="18.75" customHeight="1" x14ac:dyDescent="0.2">
      <c r="A38" s="6" t="s">
        <v>55</v>
      </c>
      <c r="B38" s="6" t="s">
        <v>41</v>
      </c>
      <c r="C38" s="49">
        <v>2.2000000000000002</v>
      </c>
      <c r="D38" s="1"/>
      <c r="E38" s="49">
        <v>8.5</v>
      </c>
      <c r="F38" s="1"/>
      <c r="G38" s="49">
        <v>10.7</v>
      </c>
      <c r="H38" s="1"/>
      <c r="I38" s="14">
        <f>-13500000</f>
        <v>-13500000</v>
      </c>
      <c r="J38" s="6" t="s">
        <v>41</v>
      </c>
      <c r="K38" s="14">
        <f>G38-I38</f>
        <v>13500010.699999999</v>
      </c>
      <c r="L38" s="1"/>
      <c r="M38" s="1"/>
    </row>
    <row r="39" spans="1:13" ht="18.75" customHeight="1" x14ac:dyDescent="0.2">
      <c r="A39" s="1"/>
      <c r="B39" s="6" t="s">
        <v>41</v>
      </c>
      <c r="C39" s="1"/>
      <c r="D39" s="1"/>
      <c r="E39" s="1"/>
      <c r="F39" s="1"/>
      <c r="G39" s="41"/>
      <c r="H39" s="1"/>
      <c r="I39" s="1"/>
      <c r="J39" s="6" t="s">
        <v>41</v>
      </c>
      <c r="K39" s="1"/>
      <c r="L39" s="1"/>
      <c r="M39" s="1"/>
    </row>
    <row r="40" spans="1:13" ht="18.75" customHeight="1" x14ac:dyDescent="0.2">
      <c r="A40" s="6" t="s">
        <v>27</v>
      </c>
      <c r="B40" s="6" t="s">
        <v>41</v>
      </c>
      <c r="C40" s="21">
        <v>2.4E-2</v>
      </c>
      <c r="D40" s="1"/>
      <c r="E40" s="19">
        <v>5.3999999999999999E-2</v>
      </c>
      <c r="F40" s="1"/>
      <c r="G40" s="21">
        <v>2.8000000000000001E-2</v>
      </c>
      <c r="H40" s="1"/>
      <c r="I40" s="50">
        <v>0.02</v>
      </c>
      <c r="J40" s="6" t="s">
        <v>41</v>
      </c>
      <c r="K40" s="19">
        <f>K34/K31</f>
        <v>2.2321345801640951E-2</v>
      </c>
      <c r="L40" s="1"/>
      <c r="M40" s="1"/>
    </row>
    <row r="41" spans="1:13" ht="18.75" customHeight="1" x14ac:dyDescent="0.2">
      <c r="A41" s="6" t="s">
        <v>28</v>
      </c>
      <c r="B41" s="6" t="s">
        <v>41</v>
      </c>
      <c r="C41" s="51">
        <v>0.63100000000000001</v>
      </c>
      <c r="D41" s="1"/>
      <c r="E41" s="51">
        <v>0.46300000000000002</v>
      </c>
      <c r="F41" s="1"/>
      <c r="G41" s="51">
        <v>0.60699999999999998</v>
      </c>
      <c r="H41" s="1"/>
      <c r="I41" s="51">
        <v>1.2310000000000001</v>
      </c>
      <c r="J41" s="6" t="s">
        <v>41</v>
      </c>
      <c r="K41" s="51">
        <f>K42-K40</f>
        <v>1.2321514241447227</v>
      </c>
      <c r="L41" s="1"/>
      <c r="M41" s="1"/>
    </row>
    <row r="42" spans="1:13" ht="18.75" customHeight="1" x14ac:dyDescent="0.2">
      <c r="A42" s="6" t="s">
        <v>29</v>
      </c>
      <c r="B42" s="1"/>
      <c r="C42" s="19">
        <v>0.65500000000000003</v>
      </c>
      <c r="D42" s="1"/>
      <c r="E42" s="21">
        <v>0.51700000000000002</v>
      </c>
      <c r="F42" s="1"/>
      <c r="G42" s="21">
        <v>0.63500000000000001</v>
      </c>
      <c r="H42" s="1"/>
      <c r="I42" s="21">
        <v>1.2509999999999999</v>
      </c>
      <c r="J42" s="1"/>
      <c r="K42" s="19">
        <f>K36/K31</f>
        <v>1.2544727699463636</v>
      </c>
      <c r="L42" s="1"/>
      <c r="M42" s="1"/>
    </row>
    <row r="43" spans="1:13" ht="18.75" customHeight="1" x14ac:dyDescent="0.2">
      <c r="A43" s="6" t="s">
        <v>30</v>
      </c>
      <c r="B43" s="6" t="s">
        <v>41</v>
      </c>
      <c r="C43" s="21">
        <v>0.33700000000000002</v>
      </c>
      <c r="D43" s="1"/>
      <c r="E43" s="52">
        <v>0.28999999999999998</v>
      </c>
      <c r="F43" s="1"/>
      <c r="G43" s="52">
        <v>0.33</v>
      </c>
      <c r="H43" s="1"/>
      <c r="I43" s="50">
        <v>0.35</v>
      </c>
      <c r="J43" s="6" t="s">
        <v>41</v>
      </c>
      <c r="K43" s="19">
        <f>K37/K31</f>
        <v>0.3482145311337812</v>
      </c>
      <c r="L43" s="1"/>
      <c r="M43" s="1"/>
    </row>
    <row r="44" spans="1:13" ht="18.75" customHeight="1" x14ac:dyDescent="0.2">
      <c r="A44" s="6" t="s">
        <v>31</v>
      </c>
      <c r="B44" s="1"/>
      <c r="C44" s="53">
        <v>0.99199999999999999</v>
      </c>
      <c r="D44" s="1"/>
      <c r="E44" s="53">
        <v>0.80700000000000005</v>
      </c>
      <c r="F44" s="1"/>
      <c r="G44" s="53">
        <v>0.96499999999999997</v>
      </c>
      <c r="H44" s="1"/>
      <c r="I44" s="53">
        <v>1.601</v>
      </c>
      <c r="J44" s="1"/>
      <c r="K44" s="45">
        <f>SUM(K42:K43)</f>
        <v>1.6026873010801448</v>
      </c>
      <c r="L44" s="1"/>
      <c r="M44" s="1"/>
    </row>
    <row r="45" spans="1:13" ht="18.75" customHeight="1" x14ac:dyDescent="0.2">
      <c r="A45" s="1"/>
      <c r="B45" s="1"/>
      <c r="C45" s="1"/>
      <c r="D45" s="1"/>
      <c r="E45" s="1"/>
      <c r="F45" s="1"/>
      <c r="G45" s="1"/>
      <c r="H45" s="1"/>
      <c r="I45" s="1"/>
      <c r="J45" s="1"/>
      <c r="K45" s="1"/>
      <c r="L45" s="1"/>
      <c r="M45" s="1"/>
    </row>
    <row r="46" spans="1:13" ht="18.75" customHeight="1" x14ac:dyDescent="0.2"/>
    <row r="47" spans="1:13" ht="18.75" customHeight="1" x14ac:dyDescent="0.2"/>
    <row r="48" spans="1:13"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sheetData>
  <mergeCells count="8">
    <mergeCell ref="C9:K9"/>
    <mergeCell ref="C27:K27"/>
    <mergeCell ref="C28:K28"/>
    <mergeCell ref="A1:K1"/>
    <mergeCell ref="A2:K2"/>
    <mergeCell ref="A3:K3"/>
    <mergeCell ref="A5:K6"/>
    <mergeCell ref="C8:K8"/>
  </mergeCells>
  <printOptions horizontalCentered="1"/>
  <pageMargins left="0.7" right="0.7" top="0.75" bottom="0.75" header="0.3" footer="0.3"/>
  <pageSetup orientation="portrait" r:id="rId1"/>
  <headerFooter>
    <oddHeader>&amp;L&amp;"Times New Roman,Bold"&amp;12Schedule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workbookViewId="0">
      <selection activeCell="A4" sqref="A4"/>
    </sheetView>
  </sheetViews>
  <sheetFormatPr defaultColWidth="21.5" defaultRowHeight="12.75" x14ac:dyDescent="0.2"/>
  <cols>
    <col min="1" max="1" width="57.33203125" customWidth="1"/>
    <col min="2" max="2" width="0.6640625" customWidth="1"/>
    <col min="3" max="3" width="15.83203125" customWidth="1"/>
    <col min="4" max="4" width="0.6640625" customWidth="1"/>
    <col min="5" max="5" width="15.83203125" customWidth="1"/>
  </cols>
  <sheetData>
    <row r="1" spans="1:5" ht="18.75" customHeight="1" x14ac:dyDescent="0.25">
      <c r="A1" s="116" t="s">
        <v>0</v>
      </c>
      <c r="B1" s="117"/>
      <c r="C1" s="117"/>
      <c r="D1" s="117"/>
      <c r="E1" s="117"/>
    </row>
    <row r="2" spans="1:5" ht="18.75" customHeight="1" x14ac:dyDescent="0.2">
      <c r="A2" s="118" t="s">
        <v>56</v>
      </c>
      <c r="B2" s="117"/>
      <c r="C2" s="117"/>
      <c r="D2" s="117"/>
      <c r="E2" s="117"/>
    </row>
    <row r="3" spans="1:5" ht="18.75" customHeight="1" x14ac:dyDescent="0.2">
      <c r="A3" s="119" t="s">
        <v>2</v>
      </c>
      <c r="B3" s="117"/>
      <c r="C3" s="117"/>
      <c r="D3" s="117"/>
      <c r="E3" s="117"/>
    </row>
    <row r="4" spans="1:5" ht="18.75" customHeight="1" x14ac:dyDescent="0.2"/>
    <row r="5" spans="1:5" ht="18.75" customHeight="1" x14ac:dyDescent="0.2">
      <c r="C5" s="3" t="s">
        <v>57</v>
      </c>
      <c r="D5" s="36"/>
      <c r="E5" s="3" t="s">
        <v>58</v>
      </c>
    </row>
    <row r="6" spans="1:5" ht="18.75" customHeight="1" x14ac:dyDescent="0.2">
      <c r="A6" s="4" t="s">
        <v>59</v>
      </c>
      <c r="C6" s="5" t="s">
        <v>5</v>
      </c>
      <c r="D6" s="3" t="s">
        <v>6</v>
      </c>
      <c r="E6" s="5" t="s">
        <v>7</v>
      </c>
    </row>
    <row r="7" spans="1:5" ht="18.75" customHeight="1" x14ac:dyDescent="0.2"/>
    <row r="8" spans="1:5" ht="18.75" customHeight="1" x14ac:dyDescent="0.2">
      <c r="A8" s="54" t="s">
        <v>60</v>
      </c>
    </row>
    <row r="9" spans="1:5" ht="27.6" customHeight="1" x14ac:dyDescent="0.2">
      <c r="A9" s="6" t="s">
        <v>61</v>
      </c>
      <c r="C9" s="34">
        <v>1964</v>
      </c>
      <c r="E9" s="34">
        <v>1891.9</v>
      </c>
    </row>
    <row r="10" spans="1:5" ht="31.35" customHeight="1" x14ac:dyDescent="0.2">
      <c r="A10" s="6" t="s">
        <v>62</v>
      </c>
      <c r="C10" s="11">
        <v>310.60000000000002</v>
      </c>
      <c r="E10" s="11">
        <v>310.39999999999998</v>
      </c>
    </row>
    <row r="11" spans="1:5" ht="27.6" customHeight="1" x14ac:dyDescent="0.2">
      <c r="A11" s="6" t="s">
        <v>63</v>
      </c>
      <c r="C11" s="11">
        <v>88.6</v>
      </c>
      <c r="E11" s="11">
        <v>80.3</v>
      </c>
    </row>
    <row r="12" spans="1:5" ht="18.75" customHeight="1" x14ac:dyDescent="0.2">
      <c r="A12" s="6" t="s">
        <v>64</v>
      </c>
      <c r="C12" s="11">
        <v>5.3</v>
      </c>
      <c r="E12" s="11">
        <v>5.3</v>
      </c>
    </row>
    <row r="13" spans="1:5" ht="18.75" customHeight="1" x14ac:dyDescent="0.2">
      <c r="A13" s="6" t="s">
        <v>65</v>
      </c>
      <c r="C13" s="12">
        <v>70</v>
      </c>
      <c r="E13" s="12">
        <v>70</v>
      </c>
    </row>
    <row r="14" spans="1:5" ht="9.9499999999999993" customHeight="1" x14ac:dyDescent="0.2"/>
    <row r="15" spans="1:5" ht="18.75" customHeight="1" x14ac:dyDescent="0.2">
      <c r="A15" s="55" t="s">
        <v>66</v>
      </c>
      <c r="C15" s="11">
        <f>SUM(C9:C14)</f>
        <v>2438.5</v>
      </c>
      <c r="D15" s="56"/>
      <c r="E15" s="11">
        <f>SUM(E9:E14)</f>
        <v>2357.9000000000005</v>
      </c>
    </row>
    <row r="16" spans="1:5" ht="18.75" customHeight="1" x14ac:dyDescent="0.2"/>
    <row r="17" spans="1:5" ht="18.75" customHeight="1" x14ac:dyDescent="0.2">
      <c r="A17" s="6" t="s">
        <v>67</v>
      </c>
      <c r="C17" s="11">
        <v>68.400000000000006</v>
      </c>
      <c r="E17" s="11">
        <v>86.3</v>
      </c>
    </row>
    <row r="18" spans="1:5" ht="18.75" customHeight="1" x14ac:dyDescent="0.2">
      <c r="A18" s="6" t="s">
        <v>68</v>
      </c>
      <c r="C18" s="11">
        <v>36.1</v>
      </c>
      <c r="E18" s="11">
        <v>33.799999999999997</v>
      </c>
    </row>
    <row r="19" spans="1:5" ht="18.75" customHeight="1" x14ac:dyDescent="0.2">
      <c r="A19" s="6" t="s">
        <v>69</v>
      </c>
      <c r="C19" s="11">
        <v>127.4</v>
      </c>
      <c r="E19" s="11">
        <v>126.5</v>
      </c>
    </row>
    <row r="20" spans="1:5" ht="18.75" customHeight="1" x14ac:dyDescent="0.2">
      <c r="A20" s="6" t="s">
        <v>70</v>
      </c>
      <c r="C20" s="11">
        <v>7.9</v>
      </c>
      <c r="E20" s="11">
        <v>9.6</v>
      </c>
    </row>
    <row r="21" spans="1:5" ht="18.75" customHeight="1" x14ac:dyDescent="0.2">
      <c r="A21" s="6" t="s">
        <v>71</v>
      </c>
      <c r="C21" s="11">
        <v>6.2</v>
      </c>
      <c r="E21" s="11">
        <v>6.1</v>
      </c>
    </row>
    <row r="22" spans="1:5" ht="18.75" customHeight="1" x14ac:dyDescent="0.2">
      <c r="A22" s="6" t="s">
        <v>72</v>
      </c>
      <c r="C22" s="102">
        <v>0</v>
      </c>
      <c r="E22" s="11">
        <v>40.1</v>
      </c>
    </row>
    <row r="23" spans="1:5" ht="18.75" customHeight="1" x14ac:dyDescent="0.2">
      <c r="A23" s="6" t="s">
        <v>73</v>
      </c>
      <c r="C23" s="11">
        <v>0.7</v>
      </c>
      <c r="E23" s="11">
        <v>1.1000000000000001</v>
      </c>
    </row>
    <row r="24" spans="1:5" ht="18.75" customHeight="1" x14ac:dyDescent="0.2">
      <c r="A24" s="6" t="s">
        <v>74</v>
      </c>
      <c r="C24" s="11">
        <v>84.3</v>
      </c>
      <c r="E24" s="11">
        <v>97.4</v>
      </c>
    </row>
    <row r="25" spans="1:5" ht="18.75" customHeight="1" x14ac:dyDescent="0.2">
      <c r="A25" s="6" t="s">
        <v>75</v>
      </c>
      <c r="C25" s="12">
        <v>7.6</v>
      </c>
      <c r="E25" s="12">
        <v>8.1</v>
      </c>
    </row>
    <row r="26" spans="1:5" ht="9.9499999999999993" customHeight="1" x14ac:dyDescent="0.2"/>
    <row r="27" spans="1:5" ht="18.75" customHeight="1" x14ac:dyDescent="0.2">
      <c r="A27" s="55" t="s">
        <v>76</v>
      </c>
      <c r="C27" s="57">
        <f>SUM(C15:C25)</f>
        <v>2777.1</v>
      </c>
      <c r="D27" s="58"/>
      <c r="E27" s="57">
        <f>SUM(E15:E25)</f>
        <v>2766.9000000000005</v>
      </c>
    </row>
    <row r="28" spans="1:5" ht="18.75" customHeight="1" x14ac:dyDescent="0.2"/>
    <row r="29" spans="1:5" ht="18.75" customHeight="1" x14ac:dyDescent="0.2">
      <c r="A29" s="54" t="s">
        <v>77</v>
      </c>
    </row>
    <row r="30" spans="1:5" ht="18.75" customHeight="1" x14ac:dyDescent="0.2">
      <c r="A30" s="6" t="s">
        <v>78</v>
      </c>
      <c r="C30" s="34">
        <v>997.7</v>
      </c>
      <c r="E30" s="34">
        <v>983.2</v>
      </c>
    </row>
    <row r="31" spans="1:5" ht="18.75" customHeight="1" x14ac:dyDescent="0.2">
      <c r="A31" s="6" t="s">
        <v>79</v>
      </c>
      <c r="C31" s="11">
        <v>604.20000000000005</v>
      </c>
      <c r="E31" s="11">
        <v>612.4</v>
      </c>
    </row>
    <row r="32" spans="1:5" ht="18.75" customHeight="1" x14ac:dyDescent="0.2">
      <c r="A32" s="6" t="s">
        <v>80</v>
      </c>
      <c r="C32" s="11">
        <v>100.8</v>
      </c>
      <c r="E32" s="11">
        <v>100.8</v>
      </c>
    </row>
    <row r="33" spans="1:5" ht="18.75" customHeight="1" x14ac:dyDescent="0.2">
      <c r="A33" s="6" t="s">
        <v>81</v>
      </c>
      <c r="C33" s="11">
        <v>115.6</v>
      </c>
      <c r="E33" s="11">
        <v>117.3</v>
      </c>
    </row>
    <row r="34" spans="1:5" ht="18.75" customHeight="1" x14ac:dyDescent="0.2">
      <c r="A34" s="6" t="s">
        <v>82</v>
      </c>
      <c r="C34" s="11">
        <v>6.2</v>
      </c>
      <c r="E34" s="102">
        <v>0</v>
      </c>
    </row>
    <row r="35" spans="1:5" ht="18.75" hidden="1" customHeight="1" x14ac:dyDescent="0.2">
      <c r="A35" s="6" t="s">
        <v>73</v>
      </c>
      <c r="C35" s="11">
        <v>0</v>
      </c>
      <c r="E35" s="11">
        <v>0</v>
      </c>
    </row>
    <row r="36" spans="1:5" ht="18.75" customHeight="1" x14ac:dyDescent="0.2">
      <c r="A36" s="6" t="s">
        <v>83</v>
      </c>
      <c r="C36" s="12">
        <v>48.4</v>
      </c>
      <c r="E36" s="12">
        <v>80.3</v>
      </c>
    </row>
    <row r="37" spans="1:5" ht="9.9499999999999993" customHeight="1" x14ac:dyDescent="0.2"/>
    <row r="38" spans="1:5" ht="18.75" customHeight="1" x14ac:dyDescent="0.2">
      <c r="A38" s="55" t="s">
        <v>84</v>
      </c>
      <c r="C38" s="12">
        <f>SUM(C30:C37)</f>
        <v>1872.9</v>
      </c>
      <c r="D38" s="56"/>
      <c r="E38" s="12">
        <f>SUM(E30:E37)</f>
        <v>1893.9999999999998</v>
      </c>
    </row>
    <row r="39" spans="1:5" ht="18.75" customHeight="1" x14ac:dyDescent="0.2"/>
    <row r="40" spans="1:5" ht="18.75" customHeight="1" x14ac:dyDescent="0.2">
      <c r="A40" s="54" t="s">
        <v>85</v>
      </c>
    </row>
    <row r="41" spans="1:5" ht="27.6" customHeight="1" x14ac:dyDescent="0.2">
      <c r="A41" s="6" t="s">
        <v>86</v>
      </c>
      <c r="C41" s="11">
        <v>119.5</v>
      </c>
      <c r="E41" s="11">
        <v>119.3</v>
      </c>
    </row>
    <row r="42" spans="1:5" ht="18.75" customHeight="1" x14ac:dyDescent="0.2">
      <c r="A42" s="6" t="s">
        <v>87</v>
      </c>
      <c r="C42" s="11">
        <v>-116.1</v>
      </c>
      <c r="E42" s="11">
        <v>-116</v>
      </c>
    </row>
    <row r="43" spans="1:5" ht="18.75" customHeight="1" x14ac:dyDescent="0.2">
      <c r="A43" s="6" t="s">
        <v>88</v>
      </c>
      <c r="C43" s="11">
        <v>144.5</v>
      </c>
      <c r="E43" s="11">
        <v>143.19999999999999</v>
      </c>
    </row>
    <row r="44" spans="1:5" ht="18.75" customHeight="1" x14ac:dyDescent="0.2">
      <c r="A44" s="6" t="s">
        <v>89</v>
      </c>
      <c r="C44" s="11">
        <v>81</v>
      </c>
      <c r="E44" s="11">
        <v>71.7</v>
      </c>
    </row>
    <row r="45" spans="1:5" ht="18.75" customHeight="1" x14ac:dyDescent="0.2">
      <c r="A45" s="6" t="s">
        <v>90</v>
      </c>
      <c r="C45" s="12">
        <v>675.3</v>
      </c>
      <c r="E45" s="12">
        <v>654.70000000000005</v>
      </c>
    </row>
    <row r="46" spans="1:5" ht="18.75" customHeight="1" x14ac:dyDescent="0.2"/>
    <row r="47" spans="1:5" ht="18.75" customHeight="1" x14ac:dyDescent="0.2">
      <c r="A47" s="55" t="s">
        <v>91</v>
      </c>
      <c r="C47" s="12">
        <f>SUM(C41:C46)</f>
        <v>904.19999999999993</v>
      </c>
      <c r="D47" s="56"/>
      <c r="E47" s="12">
        <f>SUM(E41:E46)</f>
        <v>872.90000000000009</v>
      </c>
    </row>
    <row r="48" spans="1:5" ht="18.75" customHeight="1" x14ac:dyDescent="0.2"/>
    <row r="49" spans="1:5" ht="18.75" customHeight="1" x14ac:dyDescent="0.2">
      <c r="A49" s="55" t="s">
        <v>92</v>
      </c>
      <c r="C49" s="57">
        <f>+C38+C47</f>
        <v>2777.1</v>
      </c>
      <c r="D49" s="58"/>
      <c r="E49" s="57">
        <f>+E38+E47</f>
        <v>2766.8999999999996</v>
      </c>
    </row>
    <row r="50" spans="1:5" ht="18.75" customHeight="1" x14ac:dyDescent="0.2"/>
    <row r="51" spans="1:5" ht="18.75" customHeight="1" x14ac:dyDescent="0.2"/>
    <row r="52" spans="1:5" ht="18.75" customHeight="1" x14ac:dyDescent="0.2"/>
    <row r="53" spans="1:5" ht="18.75" customHeight="1" x14ac:dyDescent="0.2"/>
    <row r="54" spans="1:5" ht="18.75" customHeight="1" x14ac:dyDescent="0.2"/>
    <row r="55" spans="1:5" ht="18.75" customHeight="1" x14ac:dyDescent="0.2"/>
    <row r="56" spans="1:5" ht="18.75" customHeight="1" x14ac:dyDescent="0.2"/>
    <row r="57" spans="1:5" ht="18.75" customHeight="1" x14ac:dyDescent="0.2"/>
    <row r="58" spans="1:5" ht="18.75" customHeight="1" x14ac:dyDescent="0.2"/>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3">
    <mergeCell ref="A1:E1"/>
    <mergeCell ref="A2:E2"/>
    <mergeCell ref="A3:E3"/>
  </mergeCells>
  <printOptions horizontalCentered="1"/>
  <pageMargins left="0.7" right="0.7"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2"/>
  <sheetViews>
    <sheetView workbookViewId="0">
      <selection activeCell="A4" sqref="A4"/>
    </sheetView>
  </sheetViews>
  <sheetFormatPr defaultColWidth="21.5" defaultRowHeight="12.75" x14ac:dyDescent="0.2"/>
  <cols>
    <col min="1" max="1" width="43" customWidth="1"/>
    <col min="2" max="2" width="0.6640625" hidden="1" customWidth="1"/>
    <col min="3" max="3" width="18" hidden="1" customWidth="1"/>
    <col min="4" max="4" width="0.6640625" hidden="1" customWidth="1"/>
    <col min="5" max="5" width="18" hidden="1" customWidth="1"/>
    <col min="6" max="6" width="0.6640625" customWidth="1"/>
    <col min="8" max="8" width="0.6640625" customWidth="1"/>
  </cols>
  <sheetData>
    <row r="1" spans="1:9" ht="18.75" customHeight="1" x14ac:dyDescent="0.25">
      <c r="A1" s="116" t="s">
        <v>0</v>
      </c>
      <c r="B1" s="117"/>
      <c r="C1" s="117"/>
      <c r="D1" s="117"/>
      <c r="E1" s="117"/>
      <c r="F1" s="117"/>
      <c r="G1" s="117"/>
      <c r="H1" s="117"/>
      <c r="I1" s="117"/>
    </row>
    <row r="2" spans="1:9" ht="18.75" customHeight="1" x14ac:dyDescent="0.2">
      <c r="A2" s="118" t="s">
        <v>93</v>
      </c>
      <c r="B2" s="117"/>
      <c r="C2" s="117"/>
      <c r="D2" s="117"/>
      <c r="E2" s="117"/>
      <c r="F2" s="117"/>
      <c r="G2" s="117"/>
      <c r="H2" s="117"/>
      <c r="I2" s="117"/>
    </row>
    <row r="3" spans="1:9" ht="18.75" customHeight="1" x14ac:dyDescent="0.2">
      <c r="A3" s="119" t="s">
        <v>2</v>
      </c>
      <c r="B3" s="117"/>
      <c r="C3" s="117"/>
      <c r="D3" s="117"/>
      <c r="E3" s="117"/>
      <c r="F3" s="117"/>
      <c r="G3" s="117"/>
      <c r="H3" s="117"/>
      <c r="I3" s="117"/>
    </row>
    <row r="4" spans="1:9" ht="18.75" customHeight="1" x14ac:dyDescent="0.2">
      <c r="A4" s="1"/>
    </row>
    <row r="5" spans="1:9" ht="18.75" customHeight="1" x14ac:dyDescent="0.2">
      <c r="A5" s="1"/>
      <c r="C5" s="119" t="s">
        <v>94</v>
      </c>
      <c r="D5" s="117"/>
      <c r="E5" s="117"/>
      <c r="F5" s="36"/>
      <c r="G5" s="119" t="s">
        <v>39</v>
      </c>
      <c r="H5" s="117"/>
      <c r="I5" s="117"/>
    </row>
    <row r="6" spans="1:9" ht="18.75" customHeight="1" x14ac:dyDescent="0.2">
      <c r="A6" s="1"/>
      <c r="C6" s="119" t="s">
        <v>57</v>
      </c>
      <c r="D6" s="117"/>
      <c r="E6" s="117"/>
      <c r="F6" s="36"/>
      <c r="G6" s="119" t="s">
        <v>57</v>
      </c>
      <c r="H6" s="117"/>
      <c r="I6" s="117"/>
    </row>
    <row r="7" spans="1:9" ht="18.75" customHeight="1" x14ac:dyDescent="0.2">
      <c r="A7" s="59" t="s">
        <v>4</v>
      </c>
      <c r="C7" s="5" t="s">
        <v>5</v>
      </c>
      <c r="D7" s="3" t="s">
        <v>6</v>
      </c>
      <c r="E7" s="5" t="s">
        <v>7</v>
      </c>
      <c r="F7" s="3" t="s">
        <v>6</v>
      </c>
      <c r="G7" s="5" t="s">
        <v>5</v>
      </c>
      <c r="H7" s="3" t="s">
        <v>6</v>
      </c>
      <c r="I7" s="5" t="s">
        <v>7</v>
      </c>
    </row>
    <row r="8" spans="1:9" ht="18.75" customHeight="1" x14ac:dyDescent="0.2">
      <c r="A8" s="1"/>
    </row>
    <row r="9" spans="1:9" ht="18.75" customHeight="1" x14ac:dyDescent="0.2">
      <c r="A9" s="6" t="s">
        <v>9</v>
      </c>
      <c r="C9" s="34">
        <v>315.3</v>
      </c>
      <c r="E9" s="34">
        <v>266</v>
      </c>
      <c r="G9" s="34">
        <v>315.3</v>
      </c>
      <c r="I9" s="34">
        <v>262.5</v>
      </c>
    </row>
    <row r="10" spans="1:9" ht="18.75" customHeight="1" x14ac:dyDescent="0.2">
      <c r="A10" s="1"/>
    </row>
    <row r="11" spans="1:9" ht="31.35" customHeight="1" x14ac:dyDescent="0.2">
      <c r="A11" s="6" t="s">
        <v>95</v>
      </c>
      <c r="C11" s="11">
        <v>15.4</v>
      </c>
      <c r="E11" s="11">
        <v>18.8</v>
      </c>
      <c r="G11" s="11">
        <v>15.4</v>
      </c>
      <c r="I11" s="11">
        <v>17.600000000000001</v>
      </c>
    </row>
    <row r="12" spans="1:9" ht="18.75" customHeight="1" x14ac:dyDescent="0.2">
      <c r="A12" s="6" t="s">
        <v>11</v>
      </c>
      <c r="C12" s="11">
        <v>3.8</v>
      </c>
      <c r="E12" s="11">
        <v>7.5</v>
      </c>
      <c r="G12" s="11">
        <v>3.8</v>
      </c>
      <c r="I12" s="11">
        <v>10.7</v>
      </c>
    </row>
    <row r="13" spans="1:9" ht="18.75" customHeight="1" x14ac:dyDescent="0.2">
      <c r="A13" s="6" t="s">
        <v>96</v>
      </c>
      <c r="C13" s="12">
        <v>0.4</v>
      </c>
      <c r="E13" s="12">
        <v>0.4</v>
      </c>
      <c r="G13" s="12">
        <v>0.4</v>
      </c>
      <c r="I13" s="12">
        <v>0.5</v>
      </c>
    </row>
    <row r="14" spans="1:9" ht="12.6" customHeight="1" x14ac:dyDescent="0.2">
      <c r="A14" s="1"/>
    </row>
    <row r="15" spans="1:9" ht="18.75" customHeight="1" x14ac:dyDescent="0.2">
      <c r="A15" s="55" t="s">
        <v>97</v>
      </c>
      <c r="C15" s="12">
        <v>334.9</v>
      </c>
      <c r="E15" s="12">
        <v>292.7</v>
      </c>
      <c r="G15" s="12">
        <v>334.9</v>
      </c>
      <c r="I15" s="12">
        <v>291.3</v>
      </c>
    </row>
    <row r="16" spans="1:9" ht="18.75" customHeight="1" x14ac:dyDescent="0.2">
      <c r="A16" s="1"/>
    </row>
    <row r="17" spans="1:9" ht="18.75" customHeight="1" x14ac:dyDescent="0.2">
      <c r="A17" s="6" t="s">
        <v>98</v>
      </c>
      <c r="C17" s="11">
        <v>193.6</v>
      </c>
      <c r="E17" s="11">
        <v>178.8</v>
      </c>
      <c r="G17" s="11">
        <v>195</v>
      </c>
      <c r="I17" s="11">
        <v>171.8</v>
      </c>
    </row>
    <row r="18" spans="1:9" ht="18.75" customHeight="1" x14ac:dyDescent="0.2">
      <c r="A18" s="6" t="s">
        <v>52</v>
      </c>
      <c r="C18" s="11">
        <v>104.8</v>
      </c>
      <c r="E18" s="11">
        <v>90.9</v>
      </c>
      <c r="G18" s="11">
        <v>103.4</v>
      </c>
      <c r="I18" s="11">
        <v>88.5</v>
      </c>
    </row>
    <row r="19" spans="1:9" ht="31.35" customHeight="1" x14ac:dyDescent="0.2">
      <c r="A19" s="6" t="s">
        <v>99</v>
      </c>
      <c r="C19" s="11">
        <v>1.3</v>
      </c>
      <c r="E19" s="11">
        <v>1.6</v>
      </c>
      <c r="G19" s="11">
        <v>1.3</v>
      </c>
      <c r="I19" s="11">
        <v>1.3</v>
      </c>
    </row>
    <row r="20" spans="1:9" ht="18.75" customHeight="1" x14ac:dyDescent="0.2">
      <c r="A20" s="6" t="s">
        <v>100</v>
      </c>
      <c r="C20" s="12">
        <v>2</v>
      </c>
      <c r="E20" s="12">
        <v>2.7</v>
      </c>
      <c r="G20" s="12">
        <v>2</v>
      </c>
      <c r="I20" s="12">
        <v>2</v>
      </c>
    </row>
    <row r="21" spans="1:9" ht="18.75" customHeight="1" x14ac:dyDescent="0.2">
      <c r="A21" s="1"/>
    </row>
    <row r="22" spans="1:9" ht="18.75" customHeight="1" x14ac:dyDescent="0.2">
      <c r="A22" s="55" t="s">
        <v>101</v>
      </c>
      <c r="C22" s="12">
        <v>301.7</v>
      </c>
      <c r="E22" s="12">
        <v>274</v>
      </c>
      <c r="G22" s="12">
        <v>301.7</v>
      </c>
      <c r="I22" s="12">
        <v>263.60000000000002</v>
      </c>
    </row>
    <row r="23" spans="1:9" ht="18.75" customHeight="1" x14ac:dyDescent="0.2">
      <c r="A23" s="1"/>
    </row>
    <row r="24" spans="1:9" ht="18.75" customHeight="1" x14ac:dyDescent="0.2">
      <c r="A24" s="6" t="s">
        <v>14</v>
      </c>
      <c r="C24" s="11">
        <v>33.200000000000003</v>
      </c>
      <c r="E24" s="11">
        <v>18.7</v>
      </c>
      <c r="G24" s="11">
        <v>33.200000000000003</v>
      </c>
      <c r="I24" s="11">
        <v>27.7</v>
      </c>
    </row>
    <row r="25" spans="1:9" ht="18.75" customHeight="1" x14ac:dyDescent="0.2">
      <c r="A25" s="1"/>
    </row>
    <row r="26" spans="1:9" ht="18.75" customHeight="1" x14ac:dyDescent="0.2">
      <c r="A26" s="55" t="s">
        <v>15</v>
      </c>
      <c r="C26" s="12">
        <v>0</v>
      </c>
      <c r="E26" s="12">
        <v>0.2</v>
      </c>
      <c r="G26" s="12">
        <v>8.5</v>
      </c>
      <c r="I26" s="12">
        <v>0.6</v>
      </c>
    </row>
    <row r="27" spans="1:9" ht="18.75" customHeight="1" x14ac:dyDescent="0.2">
      <c r="A27" s="1"/>
    </row>
    <row r="28" spans="1:9" ht="18.75" customHeight="1" x14ac:dyDescent="0.2">
      <c r="A28" s="6" t="s">
        <v>16</v>
      </c>
      <c r="C28" s="57">
        <v>33.200000000000003</v>
      </c>
      <c r="E28" s="57">
        <v>18.5</v>
      </c>
      <c r="G28" s="57">
        <v>24.7</v>
      </c>
      <c r="I28" s="57">
        <v>27.1</v>
      </c>
    </row>
    <row r="29" spans="1:9" ht="18.75" customHeight="1" x14ac:dyDescent="0.2">
      <c r="A29" s="1"/>
    </row>
    <row r="30" spans="1:9" ht="18.75" customHeight="1" x14ac:dyDescent="0.2">
      <c r="A30" s="6" t="s">
        <v>17</v>
      </c>
    </row>
    <row r="31" spans="1:9" ht="18.75" customHeight="1" x14ac:dyDescent="0.2">
      <c r="A31" s="55" t="s">
        <v>102</v>
      </c>
      <c r="C31" s="60">
        <v>0.6</v>
      </c>
      <c r="E31" s="60">
        <v>0.46</v>
      </c>
      <c r="G31" s="60">
        <v>0.6</v>
      </c>
      <c r="I31" s="60">
        <v>0.67</v>
      </c>
    </row>
    <row r="32" spans="1:9" ht="18.75" customHeight="1" x14ac:dyDescent="0.2">
      <c r="A32" s="55" t="s">
        <v>103</v>
      </c>
      <c r="C32" s="60">
        <v>0.6</v>
      </c>
      <c r="E32" s="60">
        <v>0.45</v>
      </c>
      <c r="G32" s="60">
        <v>0.6</v>
      </c>
      <c r="I32" s="60">
        <v>0.66</v>
      </c>
    </row>
    <row r="33" spans="1:9" ht="18.75" customHeight="1" x14ac:dyDescent="0.2">
      <c r="A33" s="1"/>
    </row>
    <row r="34" spans="1:9" ht="18.75" customHeight="1" x14ac:dyDescent="0.2">
      <c r="A34" s="6" t="s">
        <v>104</v>
      </c>
      <c r="C34" s="60">
        <v>0.1</v>
      </c>
      <c r="E34" s="60">
        <v>0.1</v>
      </c>
      <c r="G34" s="60">
        <v>0.1</v>
      </c>
      <c r="I34" s="60">
        <v>0.1</v>
      </c>
    </row>
    <row r="35" spans="1:9" ht="18.75" customHeight="1" x14ac:dyDescent="0.2">
      <c r="A35" s="1"/>
    </row>
    <row r="36" spans="1:9" ht="18.75" customHeight="1" x14ac:dyDescent="0.2">
      <c r="A36" s="1"/>
    </row>
    <row r="37" spans="1:9" ht="18.75" customHeight="1" x14ac:dyDescent="0.2">
      <c r="A37" s="1"/>
    </row>
    <row r="38" spans="1:9" ht="18.75" customHeight="1" x14ac:dyDescent="0.2">
      <c r="A38" s="1"/>
    </row>
    <row r="39" spans="1:9" ht="18.75" customHeight="1" x14ac:dyDescent="0.2">
      <c r="A39" s="1"/>
    </row>
    <row r="40" spans="1:9" ht="18.75" customHeight="1" x14ac:dyDescent="0.2">
      <c r="A40" s="1"/>
    </row>
    <row r="41" spans="1:9" ht="18.75" customHeight="1" x14ac:dyDescent="0.2">
      <c r="A41" s="1"/>
    </row>
    <row r="42" spans="1:9" ht="18.75" customHeight="1" x14ac:dyDescent="0.2">
      <c r="A42" s="1"/>
    </row>
    <row r="43" spans="1:9" ht="18.75" customHeight="1" x14ac:dyDescent="0.2">
      <c r="A43" s="1"/>
    </row>
    <row r="44" spans="1:9" ht="18.75" customHeight="1" x14ac:dyDescent="0.2">
      <c r="A44" s="1"/>
    </row>
    <row r="45" spans="1:9" ht="18.75" customHeight="1" x14ac:dyDescent="0.2">
      <c r="A45" s="1"/>
    </row>
    <row r="46" spans="1:9" ht="18.75" customHeight="1" x14ac:dyDescent="0.2">
      <c r="A46" s="1"/>
    </row>
    <row r="47" spans="1:9" ht="18.75" customHeight="1" x14ac:dyDescent="0.2">
      <c r="A47" s="1"/>
    </row>
    <row r="48" spans="1:9" ht="18.75" customHeight="1" x14ac:dyDescent="0.2">
      <c r="A48" s="1"/>
    </row>
    <row r="49" spans="1:1" ht="18.75" customHeight="1" x14ac:dyDescent="0.2">
      <c r="A49" s="1"/>
    </row>
    <row r="50" spans="1:1" ht="18.75" customHeight="1" x14ac:dyDescent="0.2">
      <c r="A50" s="1"/>
    </row>
    <row r="51" spans="1:1" ht="18.75" customHeight="1" x14ac:dyDescent="0.2">
      <c r="A51" s="1"/>
    </row>
    <row r="52" spans="1:1" ht="18.75" customHeight="1" x14ac:dyDescent="0.2">
      <c r="A52" s="1"/>
    </row>
    <row r="53" spans="1:1" ht="18.75" customHeight="1" x14ac:dyDescent="0.2">
      <c r="A53" s="1"/>
    </row>
    <row r="54" spans="1:1" ht="18.75" customHeight="1" x14ac:dyDescent="0.2">
      <c r="A54" s="1"/>
    </row>
    <row r="55" spans="1:1" ht="18.75" customHeight="1" x14ac:dyDescent="0.2">
      <c r="A55" s="1"/>
    </row>
    <row r="56" spans="1:1" ht="18.75" customHeight="1" x14ac:dyDescent="0.2">
      <c r="A56" s="1"/>
    </row>
    <row r="57" spans="1:1" ht="18.75" customHeight="1" x14ac:dyDescent="0.2">
      <c r="A57" s="1"/>
    </row>
    <row r="58" spans="1:1" ht="18.75" customHeight="1" x14ac:dyDescent="0.2">
      <c r="A58" s="1"/>
    </row>
    <row r="59" spans="1:1" ht="18.75" customHeight="1" x14ac:dyDescent="0.2">
      <c r="A59" s="1"/>
    </row>
    <row r="60" spans="1:1" ht="18.75" customHeight="1" x14ac:dyDescent="0.2">
      <c r="A60" s="1"/>
    </row>
    <row r="61" spans="1:1" ht="18.75" customHeight="1" x14ac:dyDescent="0.2">
      <c r="A61" s="1"/>
    </row>
    <row r="62" spans="1:1" ht="18.75" customHeight="1" x14ac:dyDescent="0.2">
      <c r="A62" s="1"/>
    </row>
    <row r="63" spans="1:1" ht="18.75" customHeight="1" x14ac:dyDescent="0.2">
      <c r="A63" s="1"/>
    </row>
    <row r="64" spans="1:1" ht="18.75" customHeight="1" x14ac:dyDescent="0.2">
      <c r="A64" s="1"/>
    </row>
    <row r="65" spans="1:1" ht="18.75" customHeight="1" x14ac:dyDescent="0.2">
      <c r="A65" s="1"/>
    </row>
    <row r="66" spans="1:1" ht="18.75" customHeight="1" x14ac:dyDescent="0.2">
      <c r="A66" s="1"/>
    </row>
    <row r="67" spans="1:1" ht="18.75" customHeight="1" x14ac:dyDescent="0.2">
      <c r="A67" s="1"/>
    </row>
    <row r="68" spans="1:1" ht="18.75" customHeight="1" x14ac:dyDescent="0.2">
      <c r="A68" s="1"/>
    </row>
    <row r="69" spans="1:1" ht="18.75" customHeight="1" x14ac:dyDescent="0.2">
      <c r="A69" s="1"/>
    </row>
    <row r="70" spans="1:1" ht="18.75" customHeight="1" x14ac:dyDescent="0.2">
      <c r="A70" s="1"/>
    </row>
    <row r="71" spans="1:1" ht="18.75" customHeight="1" x14ac:dyDescent="0.2">
      <c r="A71" s="1"/>
    </row>
    <row r="72" spans="1:1" ht="18.75" customHeight="1" x14ac:dyDescent="0.2">
      <c r="A72" s="1"/>
    </row>
    <row r="73" spans="1:1" ht="18.75" customHeight="1" x14ac:dyDescent="0.2">
      <c r="A73" s="1"/>
    </row>
    <row r="74" spans="1:1" ht="18.75" customHeight="1" x14ac:dyDescent="0.2">
      <c r="A74" s="1"/>
    </row>
    <row r="75" spans="1:1" ht="18.75" customHeight="1" x14ac:dyDescent="0.2">
      <c r="A75" s="1"/>
    </row>
    <row r="76" spans="1:1" ht="18.75" customHeight="1" x14ac:dyDescent="0.2">
      <c r="A76" s="1"/>
    </row>
    <row r="77" spans="1:1" ht="18.75" customHeight="1" x14ac:dyDescent="0.2">
      <c r="A77" s="1"/>
    </row>
    <row r="78" spans="1:1" ht="18.75" customHeight="1" x14ac:dyDescent="0.2">
      <c r="A78" s="1"/>
    </row>
    <row r="79" spans="1:1" ht="18.75" customHeight="1" x14ac:dyDescent="0.2">
      <c r="A79" s="1"/>
    </row>
    <row r="80" spans="1:1" ht="18.75" customHeight="1" x14ac:dyDescent="0.2">
      <c r="A80" s="1"/>
    </row>
    <row r="81" spans="1:1" ht="18.75" customHeight="1" x14ac:dyDescent="0.2">
      <c r="A81" s="1"/>
    </row>
    <row r="82" spans="1:1" ht="18.75" customHeight="1" x14ac:dyDescent="0.2">
      <c r="A82" s="1"/>
    </row>
    <row r="83" spans="1:1" ht="18.75" customHeight="1" x14ac:dyDescent="0.2">
      <c r="A83" s="1"/>
    </row>
    <row r="84" spans="1:1" ht="18.75" customHeight="1" x14ac:dyDescent="0.2">
      <c r="A84" s="1"/>
    </row>
    <row r="85" spans="1:1" ht="18.75" customHeight="1" x14ac:dyDescent="0.2">
      <c r="A85" s="1"/>
    </row>
    <row r="86" spans="1:1" ht="18.75" customHeight="1" x14ac:dyDescent="0.2">
      <c r="A86" s="1"/>
    </row>
    <row r="87" spans="1:1" ht="18.75" customHeight="1" x14ac:dyDescent="0.2">
      <c r="A87" s="1"/>
    </row>
    <row r="88" spans="1:1" ht="18.75" customHeight="1" x14ac:dyDescent="0.2">
      <c r="A88" s="1"/>
    </row>
    <row r="89" spans="1:1" ht="18.75" customHeight="1" x14ac:dyDescent="0.2">
      <c r="A89" s="1"/>
    </row>
    <row r="90" spans="1:1" ht="18.75" customHeight="1" x14ac:dyDescent="0.2">
      <c r="A90" s="1"/>
    </row>
    <row r="91" spans="1:1" ht="18.75" customHeight="1" x14ac:dyDescent="0.2">
      <c r="A91" s="1"/>
    </row>
    <row r="92" spans="1:1" ht="18.75" customHeight="1" x14ac:dyDescent="0.2">
      <c r="A92" s="1"/>
    </row>
    <row r="93" spans="1:1" ht="18.75" customHeight="1" x14ac:dyDescent="0.2">
      <c r="A93" s="1"/>
    </row>
    <row r="94" spans="1:1" ht="18.75" customHeight="1" x14ac:dyDescent="0.2">
      <c r="A94" s="1"/>
    </row>
    <row r="95" spans="1:1" ht="18.75" customHeight="1" x14ac:dyDescent="0.2">
      <c r="A95" s="1"/>
    </row>
    <row r="96" spans="1:1" ht="18.75" customHeight="1" x14ac:dyDescent="0.2">
      <c r="A96" s="1"/>
    </row>
    <row r="97" spans="1:1" ht="18.75" customHeight="1" x14ac:dyDescent="0.2">
      <c r="A97" s="1"/>
    </row>
    <row r="98" spans="1:1" ht="18.75" customHeight="1" x14ac:dyDescent="0.2">
      <c r="A98" s="1"/>
    </row>
    <row r="99" spans="1:1" ht="18.75" customHeight="1" x14ac:dyDescent="0.2">
      <c r="A99" s="1"/>
    </row>
    <row r="100" spans="1:1" ht="18.75" customHeight="1" x14ac:dyDescent="0.2">
      <c r="A100" s="1"/>
    </row>
    <row r="101" spans="1:1" ht="18.75" customHeight="1" x14ac:dyDescent="0.2">
      <c r="A101" s="1"/>
    </row>
    <row r="102" spans="1:1" ht="18.75" customHeight="1" x14ac:dyDescent="0.2">
      <c r="A102" s="1"/>
    </row>
  </sheetData>
  <mergeCells count="7">
    <mergeCell ref="C6:E6"/>
    <mergeCell ref="G6:I6"/>
    <mergeCell ref="A1:I1"/>
    <mergeCell ref="A2:I2"/>
    <mergeCell ref="A3:I3"/>
    <mergeCell ref="C5:E5"/>
    <mergeCell ref="G5:I5"/>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workbookViewId="0">
      <selection activeCell="A4" sqref="A4"/>
    </sheetView>
  </sheetViews>
  <sheetFormatPr defaultColWidth="21.5" defaultRowHeight="12.75" x14ac:dyDescent="0.2"/>
  <cols>
    <col min="1" max="1" width="62.6640625" customWidth="1"/>
    <col min="2" max="2" width="15.33203125" hidden="1" customWidth="1"/>
    <col min="3" max="3" width="0.6640625" hidden="1" customWidth="1"/>
    <col min="4" max="4" width="15.33203125" hidden="1" customWidth="1"/>
    <col min="5" max="5" width="0.6640625" customWidth="1"/>
    <col min="6" max="6" width="15.33203125" customWidth="1"/>
    <col min="7" max="7" width="0.6640625" customWidth="1"/>
    <col min="8" max="8" width="15.33203125" customWidth="1"/>
  </cols>
  <sheetData>
    <row r="1" spans="1:8" ht="18.75" customHeight="1" x14ac:dyDescent="0.25">
      <c r="A1" s="116" t="s">
        <v>0</v>
      </c>
      <c r="B1" s="117"/>
      <c r="C1" s="117"/>
      <c r="D1" s="117"/>
      <c r="E1" s="117"/>
      <c r="F1" s="117"/>
      <c r="G1" s="117"/>
      <c r="H1" s="117"/>
    </row>
    <row r="2" spans="1:8" ht="18.75" customHeight="1" x14ac:dyDescent="0.2">
      <c r="A2" s="118" t="s">
        <v>105</v>
      </c>
      <c r="B2" s="117"/>
      <c r="C2" s="117"/>
      <c r="D2" s="117"/>
      <c r="E2" s="117"/>
      <c r="F2" s="117"/>
      <c r="G2" s="117"/>
      <c r="H2" s="117"/>
    </row>
    <row r="3" spans="1:8" ht="18.75" customHeight="1" x14ac:dyDescent="0.2">
      <c r="A3" s="119" t="s">
        <v>2</v>
      </c>
      <c r="B3" s="117"/>
      <c r="C3" s="117"/>
      <c r="D3" s="117"/>
      <c r="E3" s="117"/>
      <c r="F3" s="117"/>
      <c r="G3" s="117"/>
      <c r="H3" s="117"/>
    </row>
    <row r="4" spans="1:8" ht="18.75" customHeight="1" x14ac:dyDescent="0.2"/>
    <row r="5" spans="1:8" ht="18.75" customHeight="1" x14ac:dyDescent="0.2">
      <c r="B5" s="119" t="s">
        <v>94</v>
      </c>
      <c r="C5" s="117"/>
      <c r="D5" s="117"/>
      <c r="E5" s="36"/>
      <c r="F5" s="119" t="s">
        <v>39</v>
      </c>
      <c r="G5" s="117"/>
      <c r="H5" s="117"/>
    </row>
    <row r="6" spans="1:8" ht="18.75" customHeight="1" x14ac:dyDescent="0.2">
      <c r="B6" s="119" t="s">
        <v>57</v>
      </c>
      <c r="C6" s="117"/>
      <c r="D6" s="117"/>
      <c r="E6" s="36"/>
      <c r="F6" s="119" t="s">
        <v>57</v>
      </c>
      <c r="G6" s="117"/>
      <c r="H6" s="117"/>
    </row>
    <row r="7" spans="1:8" ht="18.75" customHeight="1" x14ac:dyDescent="0.2">
      <c r="A7" s="4" t="s">
        <v>106</v>
      </c>
      <c r="B7" s="5" t="s">
        <v>5</v>
      </c>
      <c r="C7" s="3" t="s">
        <v>6</v>
      </c>
      <c r="D7" s="5" t="s">
        <v>7</v>
      </c>
      <c r="E7" s="3" t="s">
        <v>6</v>
      </c>
      <c r="F7" s="5" t="s">
        <v>5</v>
      </c>
      <c r="G7" s="3" t="s">
        <v>6</v>
      </c>
      <c r="H7" s="5" t="s">
        <v>7</v>
      </c>
    </row>
    <row r="8" spans="1:8" ht="18.75" customHeight="1" x14ac:dyDescent="0.2"/>
    <row r="9" spans="1:8" ht="18.75" customHeight="1" x14ac:dyDescent="0.2">
      <c r="A9" s="6" t="s">
        <v>16</v>
      </c>
      <c r="B9" s="34">
        <v>33.200000000000003</v>
      </c>
      <c r="D9" s="34">
        <v>18.5</v>
      </c>
      <c r="F9" s="34">
        <v>24.7</v>
      </c>
      <c r="H9" s="34">
        <v>27.1</v>
      </c>
    </row>
    <row r="10" spans="1:8" ht="18.75" customHeight="1" x14ac:dyDescent="0.2">
      <c r="A10" s="6" t="s">
        <v>107</v>
      </c>
    </row>
    <row r="11" spans="1:8" ht="18.75" customHeight="1" x14ac:dyDescent="0.2">
      <c r="A11" s="25" t="s">
        <v>108</v>
      </c>
    </row>
    <row r="12" spans="1:8" ht="18.75" customHeight="1" x14ac:dyDescent="0.2">
      <c r="A12" s="61" t="s">
        <v>109</v>
      </c>
      <c r="B12" s="11">
        <v>-40.9</v>
      </c>
      <c r="D12" s="11">
        <v>12.1</v>
      </c>
      <c r="F12" s="11">
        <v>17</v>
      </c>
      <c r="H12" s="11">
        <v>23</v>
      </c>
    </row>
    <row r="13" spans="1:8" ht="18.75" customHeight="1" x14ac:dyDescent="0.2">
      <c r="A13" s="61" t="s">
        <v>110</v>
      </c>
      <c r="B13" s="11">
        <v>11.8</v>
      </c>
      <c r="D13" s="11">
        <v>-7.5</v>
      </c>
      <c r="F13" s="11">
        <v>-4.2</v>
      </c>
      <c r="H13" s="11">
        <v>-10.7</v>
      </c>
    </row>
    <row r="14" spans="1:8" ht="18.75" customHeight="1" x14ac:dyDescent="0.2">
      <c r="A14" s="61" t="s">
        <v>111</v>
      </c>
      <c r="B14" s="11">
        <v>3.2</v>
      </c>
      <c r="D14" s="11">
        <v>1.4</v>
      </c>
      <c r="F14" s="11">
        <v>-4.5</v>
      </c>
      <c r="H14" s="11">
        <v>-4.2</v>
      </c>
    </row>
    <row r="15" spans="1:8" ht="18.75" customHeight="1" x14ac:dyDescent="0.2">
      <c r="A15" s="138" t="s">
        <v>112</v>
      </c>
      <c r="B15" s="13">
        <v>-25.9</v>
      </c>
      <c r="C15" s="11"/>
      <c r="D15" s="13">
        <v>6</v>
      </c>
      <c r="E15" s="11"/>
      <c r="F15" s="13">
        <v>8.3000000000000007</v>
      </c>
      <c r="G15" s="11"/>
      <c r="H15" s="13">
        <v>8.1</v>
      </c>
    </row>
    <row r="16" spans="1:8" ht="18.75" customHeight="1" x14ac:dyDescent="0.2">
      <c r="A16" s="112" t="s">
        <v>113</v>
      </c>
    </row>
    <row r="17" spans="1:8" ht="18.75" hidden="1" customHeight="1" x14ac:dyDescent="0.2">
      <c r="A17" s="61" t="s">
        <v>114</v>
      </c>
      <c r="B17" s="11">
        <v>0</v>
      </c>
      <c r="D17" s="11">
        <v>0</v>
      </c>
      <c r="F17" s="11">
        <v>0</v>
      </c>
      <c r="H17" s="11">
        <v>0</v>
      </c>
    </row>
    <row r="18" spans="1:8" ht="18.75" customHeight="1" x14ac:dyDescent="0.2">
      <c r="A18" s="61" t="s">
        <v>115</v>
      </c>
    </row>
    <row r="19" spans="1:8" ht="18.75" customHeight="1" x14ac:dyDescent="0.2">
      <c r="A19" s="63" t="s">
        <v>116</v>
      </c>
      <c r="B19" s="11">
        <v>1.4</v>
      </c>
      <c r="D19" s="11">
        <v>-1.3</v>
      </c>
      <c r="F19" s="11">
        <v>-1.4</v>
      </c>
      <c r="H19" s="11">
        <v>-1.4</v>
      </c>
    </row>
    <row r="20" spans="1:8" ht="18.75" customHeight="1" x14ac:dyDescent="0.2">
      <c r="A20" s="63" t="s">
        <v>117</v>
      </c>
      <c r="B20" s="11">
        <v>-0.9</v>
      </c>
      <c r="D20" s="11">
        <v>2.2000000000000002</v>
      </c>
      <c r="F20" s="11">
        <v>2.9</v>
      </c>
      <c r="H20" s="11">
        <v>1.6</v>
      </c>
    </row>
    <row r="21" spans="1:8" ht="18.75" customHeight="1" x14ac:dyDescent="0.2">
      <c r="A21" s="137" t="s">
        <v>111</v>
      </c>
      <c r="B21" s="13"/>
      <c r="C21" s="11"/>
      <c r="D21" s="13"/>
      <c r="E21" s="11"/>
      <c r="F21" s="12">
        <v>-0.5</v>
      </c>
      <c r="G21" s="56"/>
      <c r="H21" s="103">
        <v>0</v>
      </c>
    </row>
    <row r="22" spans="1:8" ht="18.75" customHeight="1" x14ac:dyDescent="0.2">
      <c r="A22" s="138" t="s">
        <v>118</v>
      </c>
      <c r="B22" s="13">
        <v>0.5</v>
      </c>
      <c r="C22" s="11"/>
      <c r="D22" s="13">
        <v>0.9</v>
      </c>
      <c r="E22" s="11"/>
      <c r="F22" s="13">
        <v>1</v>
      </c>
      <c r="G22" s="11"/>
      <c r="H22" s="13">
        <v>0.2</v>
      </c>
    </row>
    <row r="23" spans="1:8" ht="18.75" customHeight="1" x14ac:dyDescent="0.2"/>
    <row r="24" spans="1:8" ht="18.75" customHeight="1" x14ac:dyDescent="0.2">
      <c r="A24" s="112" t="s">
        <v>119</v>
      </c>
      <c r="B24" s="12">
        <v>-25.4</v>
      </c>
      <c r="C24" s="11"/>
      <c r="D24" s="12">
        <v>6.9</v>
      </c>
      <c r="E24" s="11"/>
      <c r="F24" s="12">
        <v>9.3000000000000007</v>
      </c>
      <c r="G24" s="11"/>
      <c r="H24" s="12">
        <v>8.3000000000000007</v>
      </c>
    </row>
    <row r="25" spans="1:8" ht="18.75" customHeight="1" x14ac:dyDescent="0.2">
      <c r="A25" s="6" t="s">
        <v>120</v>
      </c>
      <c r="B25" s="57">
        <v>7.8</v>
      </c>
      <c r="C25" s="34"/>
      <c r="D25" s="57">
        <v>25.4</v>
      </c>
      <c r="E25" s="34"/>
      <c r="F25" s="57">
        <v>34</v>
      </c>
      <c r="G25" s="34"/>
      <c r="H25" s="57">
        <v>35.4</v>
      </c>
    </row>
    <row r="26" spans="1:8" ht="18.75" customHeight="1" x14ac:dyDescent="0.2"/>
    <row r="27" spans="1:8" ht="18.75" customHeight="1" x14ac:dyDescent="0.2">
      <c r="B27" s="65"/>
      <c r="C27" s="65"/>
      <c r="D27" s="65"/>
      <c r="E27" s="65"/>
      <c r="F27" s="65"/>
    </row>
    <row r="28" spans="1:8" ht="18.75" customHeight="1" x14ac:dyDescent="0.2"/>
    <row r="29" spans="1:8" ht="18.75" customHeight="1" x14ac:dyDescent="0.2"/>
    <row r="30" spans="1:8" ht="18.75" customHeight="1" x14ac:dyDescent="0.2"/>
    <row r="31" spans="1:8" ht="18.75" customHeight="1" x14ac:dyDescent="0.2"/>
    <row r="32" spans="1:8"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7">
    <mergeCell ref="B6:D6"/>
    <mergeCell ref="F6:H6"/>
    <mergeCell ref="A1:H1"/>
    <mergeCell ref="A2:H2"/>
    <mergeCell ref="A3:H3"/>
    <mergeCell ref="B5:D5"/>
    <mergeCell ref="F5:H5"/>
  </mergeCells>
  <printOptions horizontalCentered="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0"/>
  <sheetViews>
    <sheetView workbookViewId="0">
      <selection activeCell="A4" sqref="A4"/>
    </sheetView>
  </sheetViews>
  <sheetFormatPr defaultColWidth="21.5" defaultRowHeight="12.75" x14ac:dyDescent="0.2"/>
  <cols>
    <col min="1" max="1" width="84.5" customWidth="1"/>
    <col min="2" max="2" width="0.6640625" customWidth="1"/>
    <col min="4" max="4" width="0.6640625" customWidth="1"/>
  </cols>
  <sheetData>
    <row r="1" spans="1:5" ht="18.75" customHeight="1" x14ac:dyDescent="0.25">
      <c r="A1" s="116" t="s">
        <v>0</v>
      </c>
      <c r="B1" s="117"/>
      <c r="C1" s="117"/>
      <c r="D1" s="117"/>
      <c r="E1" s="117"/>
    </row>
    <row r="2" spans="1:5" ht="18.75" customHeight="1" x14ac:dyDescent="0.2">
      <c r="A2" s="118" t="s">
        <v>121</v>
      </c>
      <c r="B2" s="117"/>
      <c r="C2" s="117"/>
      <c r="D2" s="117"/>
      <c r="E2" s="117"/>
    </row>
    <row r="3" spans="1:5" ht="18.75" customHeight="1" x14ac:dyDescent="0.2">
      <c r="A3" s="119" t="s">
        <v>2</v>
      </c>
      <c r="B3" s="117"/>
      <c r="C3" s="117"/>
      <c r="D3" s="117"/>
      <c r="E3" s="117"/>
    </row>
    <row r="4" spans="1:5" ht="18.75" customHeight="1" x14ac:dyDescent="0.2">
      <c r="A4" s="1"/>
      <c r="B4" s="1"/>
      <c r="C4" s="1"/>
    </row>
    <row r="5" spans="1:5" ht="18.75" customHeight="1" x14ac:dyDescent="0.2">
      <c r="A5" s="4" t="s">
        <v>122</v>
      </c>
      <c r="B5" s="1"/>
      <c r="C5" s="3" t="s">
        <v>123</v>
      </c>
      <c r="D5" s="36"/>
      <c r="E5" s="3" t="s">
        <v>124</v>
      </c>
    </row>
    <row r="6" spans="1:5" ht="18.75" customHeight="1" x14ac:dyDescent="0.2">
      <c r="A6" s="1"/>
      <c r="B6" s="1"/>
      <c r="C6" s="3" t="s">
        <v>57</v>
      </c>
      <c r="D6" s="36"/>
      <c r="E6" s="3" t="s">
        <v>58</v>
      </c>
    </row>
    <row r="7" spans="1:5" ht="18.75" customHeight="1" x14ac:dyDescent="0.2">
      <c r="A7" s="1"/>
      <c r="B7" s="41"/>
      <c r="C7" s="5" t="s">
        <v>5</v>
      </c>
      <c r="D7" s="3" t="s">
        <v>6</v>
      </c>
      <c r="E7" s="5" t="s">
        <v>7</v>
      </c>
    </row>
    <row r="8" spans="1:5" ht="18.75" customHeight="1" x14ac:dyDescent="0.2">
      <c r="A8" s="6" t="s">
        <v>125</v>
      </c>
      <c r="B8" s="1"/>
      <c r="C8" s="1"/>
    </row>
    <row r="9" spans="1:5" ht="18.75" customHeight="1" x14ac:dyDescent="0.2">
      <c r="A9" s="25" t="s">
        <v>126</v>
      </c>
      <c r="B9" s="41"/>
      <c r="C9" s="11">
        <v>47.7</v>
      </c>
      <c r="E9" s="48">
        <v>47.5</v>
      </c>
    </row>
    <row r="10" spans="1:5" ht="18.75" customHeight="1" x14ac:dyDescent="0.2">
      <c r="A10" s="25" t="s">
        <v>127</v>
      </c>
      <c r="B10" s="41"/>
      <c r="C10" s="11">
        <v>0.1</v>
      </c>
      <c r="E10" s="48">
        <v>0.2</v>
      </c>
    </row>
    <row r="11" spans="1:5" ht="18.75" customHeight="1" x14ac:dyDescent="0.2">
      <c r="A11" s="25" t="s">
        <v>128</v>
      </c>
      <c r="B11" s="41"/>
      <c r="C11" s="66">
        <v>47.8</v>
      </c>
      <c r="E11" s="66">
        <v>47.7</v>
      </c>
    </row>
    <row r="12" spans="1:5" ht="18.75" customHeight="1" x14ac:dyDescent="0.2">
      <c r="A12" s="1"/>
      <c r="B12" s="1"/>
      <c r="C12" s="18"/>
    </row>
    <row r="13" spans="1:5" ht="18.75" customHeight="1" x14ac:dyDescent="0.2">
      <c r="A13" s="6" t="s">
        <v>129</v>
      </c>
      <c r="B13" s="1"/>
      <c r="C13" s="18"/>
    </row>
    <row r="14" spans="1:5" ht="18.75" customHeight="1" x14ac:dyDescent="0.2">
      <c r="A14" s="25" t="s">
        <v>130</v>
      </c>
      <c r="B14" s="41"/>
      <c r="C14" s="67">
        <v>-6.8</v>
      </c>
      <c r="E14" s="68">
        <v>-6.8</v>
      </c>
    </row>
    <row r="15" spans="1:5" ht="18.75" customHeight="1" x14ac:dyDescent="0.2">
      <c r="A15" s="1"/>
      <c r="B15" s="1"/>
      <c r="C15" s="18"/>
    </row>
    <row r="16" spans="1:5" ht="18.75" customHeight="1" x14ac:dyDescent="0.2">
      <c r="A16" s="6" t="s">
        <v>131</v>
      </c>
      <c r="B16" s="1"/>
      <c r="C16" s="18"/>
    </row>
    <row r="17" spans="1:5" ht="18.75" customHeight="1" x14ac:dyDescent="0.2">
      <c r="A17" s="25" t="s">
        <v>126</v>
      </c>
      <c r="B17" s="69"/>
      <c r="C17" s="47">
        <v>119.3</v>
      </c>
      <c r="E17" s="47">
        <v>118.8</v>
      </c>
    </row>
    <row r="18" spans="1:5" ht="18.75" customHeight="1" x14ac:dyDescent="0.2">
      <c r="A18" s="25" t="s">
        <v>127</v>
      </c>
      <c r="B18" s="41"/>
      <c r="C18" s="11">
        <v>0.2</v>
      </c>
      <c r="E18" s="56">
        <v>0.5</v>
      </c>
    </row>
    <row r="19" spans="1:5" ht="18.75" customHeight="1" x14ac:dyDescent="0.2">
      <c r="A19" s="25" t="s">
        <v>128</v>
      </c>
      <c r="B19" s="8"/>
      <c r="C19" s="70">
        <v>119.5</v>
      </c>
      <c r="E19" s="70">
        <v>119.3</v>
      </c>
    </row>
    <row r="20" spans="1:5" ht="18.75" customHeight="1" x14ac:dyDescent="0.2">
      <c r="A20" s="1"/>
      <c r="B20" s="1"/>
      <c r="C20" s="18"/>
      <c r="E20" s="18"/>
    </row>
    <row r="21" spans="1:5" ht="18.75" customHeight="1" x14ac:dyDescent="0.2">
      <c r="A21" s="6" t="s">
        <v>132</v>
      </c>
      <c r="B21" s="1"/>
      <c r="C21" s="18"/>
      <c r="E21" s="18"/>
    </row>
    <row r="22" spans="1:5" ht="18.75" customHeight="1" x14ac:dyDescent="0.2">
      <c r="A22" s="25" t="s">
        <v>126</v>
      </c>
      <c r="B22" s="69"/>
      <c r="C22" s="34">
        <v>-116</v>
      </c>
      <c r="E22" s="47">
        <v>-115.9</v>
      </c>
    </row>
    <row r="23" spans="1:5" ht="18.75" customHeight="1" x14ac:dyDescent="0.2">
      <c r="A23" s="25" t="s">
        <v>133</v>
      </c>
      <c r="B23" s="41"/>
      <c r="C23" s="11">
        <v>-0.1</v>
      </c>
      <c r="E23" s="56">
        <v>-0.1</v>
      </c>
    </row>
    <row r="24" spans="1:5" ht="18.75" customHeight="1" x14ac:dyDescent="0.2">
      <c r="A24" s="25" t="s">
        <v>130</v>
      </c>
      <c r="B24" s="41"/>
      <c r="C24" s="70">
        <v>-116.1</v>
      </c>
      <c r="E24" s="70">
        <v>-116</v>
      </c>
    </row>
    <row r="25" spans="1:5" ht="18.75" customHeight="1" x14ac:dyDescent="0.2">
      <c r="A25" s="1"/>
      <c r="B25" s="1"/>
      <c r="C25" s="18"/>
      <c r="E25" s="18"/>
    </row>
    <row r="26" spans="1:5" ht="18.75" customHeight="1" x14ac:dyDescent="0.2">
      <c r="A26" s="6" t="s">
        <v>134</v>
      </c>
      <c r="B26" s="1"/>
      <c r="C26" s="18"/>
      <c r="E26" s="18"/>
    </row>
    <row r="27" spans="1:5" ht="18.75" customHeight="1" x14ac:dyDescent="0.2">
      <c r="A27" s="25" t="s">
        <v>126</v>
      </c>
      <c r="B27" s="69"/>
      <c r="C27" s="47">
        <v>143.19999999999999</v>
      </c>
      <c r="E27" s="47">
        <v>137.5</v>
      </c>
    </row>
    <row r="28" spans="1:5" ht="18.75" customHeight="1" x14ac:dyDescent="0.2">
      <c r="A28" s="25" t="s">
        <v>135</v>
      </c>
      <c r="B28" s="41"/>
      <c r="C28" s="11">
        <v>0.6</v>
      </c>
      <c r="E28" s="56">
        <v>2.9</v>
      </c>
    </row>
    <row r="29" spans="1:5" ht="18.75" customHeight="1" x14ac:dyDescent="0.2">
      <c r="A29" s="25" t="s">
        <v>136</v>
      </c>
      <c r="B29" s="41"/>
      <c r="C29" s="11">
        <v>0.7</v>
      </c>
      <c r="E29" s="56">
        <v>2.8</v>
      </c>
    </row>
    <row r="30" spans="1:5" ht="18.75" customHeight="1" x14ac:dyDescent="0.2">
      <c r="A30" s="25" t="s">
        <v>128</v>
      </c>
      <c r="B30" s="41"/>
      <c r="C30" s="70">
        <v>144.5</v>
      </c>
      <c r="E30" s="70">
        <v>143.19999999999999</v>
      </c>
    </row>
    <row r="31" spans="1:5" ht="18.75" customHeight="1" x14ac:dyDescent="0.2">
      <c r="A31" s="1"/>
      <c r="B31" s="1"/>
      <c r="C31" s="18"/>
      <c r="E31" s="18"/>
    </row>
    <row r="32" spans="1:5" ht="18.75" customHeight="1" x14ac:dyDescent="0.2">
      <c r="A32" s="6" t="s">
        <v>137</v>
      </c>
      <c r="B32" s="1"/>
      <c r="C32" s="18"/>
      <c r="E32" s="18"/>
    </row>
    <row r="33" spans="1:5" ht="18.75" customHeight="1" x14ac:dyDescent="0.2">
      <c r="A33" s="25" t="s">
        <v>126</v>
      </c>
      <c r="B33" s="69"/>
      <c r="C33" s="34">
        <v>71.7</v>
      </c>
      <c r="E33" s="47">
        <v>80.8</v>
      </c>
    </row>
    <row r="34" spans="1:5" ht="18.75" customHeight="1" x14ac:dyDescent="0.2">
      <c r="A34" s="25" t="s">
        <v>138</v>
      </c>
      <c r="B34" s="41"/>
      <c r="C34" s="11">
        <v>8.3000000000000007</v>
      </c>
      <c r="E34" s="56">
        <v>25.4</v>
      </c>
    </row>
    <row r="35" spans="1:5" ht="18.75" hidden="1" customHeight="1" x14ac:dyDescent="0.2">
      <c r="A35" s="25" t="s">
        <v>139</v>
      </c>
      <c r="B35" s="41"/>
      <c r="C35" s="11">
        <v>0</v>
      </c>
      <c r="E35" s="56">
        <v>0</v>
      </c>
    </row>
    <row r="36" spans="1:5" ht="18.75" customHeight="1" x14ac:dyDescent="0.2">
      <c r="A36" s="25" t="s">
        <v>140</v>
      </c>
      <c r="B36" s="41"/>
      <c r="C36" s="12">
        <v>1</v>
      </c>
      <c r="E36" s="64">
        <v>-34.5</v>
      </c>
    </row>
    <row r="37" spans="1:5" ht="18.75" customHeight="1" x14ac:dyDescent="0.2">
      <c r="A37" s="25" t="s">
        <v>128</v>
      </c>
      <c r="B37" s="41"/>
      <c r="C37" s="13">
        <v>81</v>
      </c>
      <c r="E37" s="70">
        <v>71.7</v>
      </c>
    </row>
    <row r="38" spans="1:5" ht="18.75" customHeight="1" x14ac:dyDescent="0.2">
      <c r="A38" s="1"/>
      <c r="B38" s="1"/>
      <c r="C38" s="18"/>
      <c r="E38" s="18"/>
    </row>
    <row r="39" spans="1:5" ht="18.75" customHeight="1" x14ac:dyDescent="0.2">
      <c r="A39" s="6" t="s">
        <v>141</v>
      </c>
      <c r="B39" s="1"/>
      <c r="C39" s="18"/>
      <c r="E39" s="18"/>
    </row>
    <row r="40" spans="1:5" ht="18.75" customHeight="1" x14ac:dyDescent="0.2">
      <c r="A40" s="25" t="s">
        <v>126</v>
      </c>
      <c r="B40" s="69"/>
      <c r="C40" s="34">
        <v>654.70000000000005</v>
      </c>
      <c r="E40" s="47">
        <v>563.79999999999995</v>
      </c>
    </row>
    <row r="41" spans="1:5" ht="18.75" customHeight="1" x14ac:dyDescent="0.2">
      <c r="A41" s="25" t="s">
        <v>16</v>
      </c>
      <c r="B41" s="41"/>
      <c r="C41" s="11">
        <v>24.7</v>
      </c>
      <c r="E41" s="56">
        <v>107.4</v>
      </c>
    </row>
    <row r="42" spans="1:5" ht="18.75" customHeight="1" x14ac:dyDescent="0.2">
      <c r="A42" s="25" t="s">
        <v>142</v>
      </c>
      <c r="B42" s="41"/>
      <c r="C42" s="12">
        <v>-4.0999999999999996</v>
      </c>
      <c r="E42" s="64">
        <v>-16.5</v>
      </c>
    </row>
    <row r="43" spans="1:5" ht="18.75" customHeight="1" x14ac:dyDescent="0.2">
      <c r="A43" s="25" t="s">
        <v>128</v>
      </c>
      <c r="B43" s="41"/>
      <c r="C43" s="13">
        <v>675.3</v>
      </c>
      <c r="E43" s="70">
        <v>654.70000000000005</v>
      </c>
    </row>
    <row r="44" spans="1:5" ht="18.75" customHeight="1" x14ac:dyDescent="0.2">
      <c r="A44" s="1"/>
      <c r="B44" s="1"/>
      <c r="C44" s="18"/>
      <c r="E44" s="18"/>
    </row>
    <row r="45" spans="1:5" ht="18.75" customHeight="1" x14ac:dyDescent="0.2">
      <c r="A45" s="6" t="s">
        <v>143</v>
      </c>
      <c r="B45" s="69"/>
      <c r="C45" s="57">
        <v>904.2</v>
      </c>
      <c r="D45" s="11"/>
      <c r="E45" s="71">
        <v>872.9</v>
      </c>
    </row>
    <row r="46" spans="1:5" ht="18.75" customHeight="1" x14ac:dyDescent="0.2">
      <c r="A46" s="1"/>
      <c r="B46" s="1"/>
      <c r="C46" s="1"/>
    </row>
    <row r="47" spans="1:5" ht="18.75" customHeight="1" x14ac:dyDescent="0.2">
      <c r="A47" s="1"/>
      <c r="B47" s="1"/>
      <c r="C47" s="1"/>
    </row>
    <row r="48" spans="1:5" ht="18.75" customHeight="1" x14ac:dyDescent="0.2">
      <c r="A48" s="1"/>
      <c r="B48" s="1"/>
      <c r="C48" s="1"/>
    </row>
    <row r="49" spans="1:3" ht="18.75" customHeight="1" x14ac:dyDescent="0.2">
      <c r="A49" s="1"/>
      <c r="B49" s="1"/>
      <c r="C49" s="1"/>
    </row>
    <row r="50" spans="1:3" ht="18.75" customHeight="1" x14ac:dyDescent="0.2">
      <c r="A50" s="1"/>
      <c r="B50" s="1"/>
      <c r="C50" s="1"/>
    </row>
    <row r="51" spans="1:3" ht="18.75" customHeight="1" x14ac:dyDescent="0.2">
      <c r="A51" s="1"/>
      <c r="B51" s="1"/>
      <c r="C51" s="1"/>
    </row>
    <row r="52" spans="1:3" ht="18.75" customHeight="1" x14ac:dyDescent="0.2">
      <c r="A52" s="1"/>
      <c r="B52" s="1"/>
      <c r="C52" s="1"/>
    </row>
    <row r="53" spans="1:3" ht="18.75" customHeight="1" x14ac:dyDescent="0.2">
      <c r="A53" s="1"/>
      <c r="B53" s="1"/>
      <c r="C53" s="1"/>
    </row>
    <row r="54" spans="1:3" ht="18.75" customHeight="1" x14ac:dyDescent="0.2">
      <c r="A54" s="1"/>
      <c r="B54" s="1"/>
      <c r="C54" s="1"/>
    </row>
    <row r="55" spans="1:3" ht="18.75" customHeight="1" x14ac:dyDescent="0.2">
      <c r="A55" s="1"/>
      <c r="B55" s="1"/>
      <c r="C55" s="1"/>
    </row>
    <row r="56" spans="1:3" ht="18.75" customHeight="1" x14ac:dyDescent="0.2">
      <c r="A56" s="1"/>
      <c r="B56" s="1"/>
      <c r="C56" s="1"/>
    </row>
    <row r="57" spans="1:3" ht="18.75" customHeight="1" x14ac:dyDescent="0.2">
      <c r="A57" s="1"/>
      <c r="B57" s="1"/>
      <c r="C57" s="1"/>
    </row>
    <row r="58" spans="1:3" ht="18.75" customHeight="1" x14ac:dyDescent="0.2">
      <c r="A58" s="1"/>
      <c r="B58" s="1"/>
      <c r="C58" s="1"/>
    </row>
    <row r="59" spans="1:3" ht="18.75" customHeight="1" x14ac:dyDescent="0.2">
      <c r="A59" s="1"/>
      <c r="B59" s="1"/>
      <c r="C59" s="1"/>
    </row>
    <row r="60" spans="1:3" ht="18.75" customHeight="1" x14ac:dyDescent="0.2">
      <c r="A60" s="1"/>
      <c r="B60" s="1"/>
      <c r="C60" s="1"/>
    </row>
    <row r="61" spans="1:3" ht="18.75" customHeight="1" x14ac:dyDescent="0.2">
      <c r="A61" s="1"/>
      <c r="B61" s="1"/>
      <c r="C61" s="1"/>
    </row>
    <row r="62" spans="1:3" ht="18.75" customHeight="1" x14ac:dyDescent="0.2">
      <c r="A62" s="1"/>
      <c r="B62" s="1"/>
      <c r="C62" s="1"/>
    </row>
    <row r="63" spans="1:3" ht="18.75" customHeight="1" x14ac:dyDescent="0.2">
      <c r="A63" s="1"/>
      <c r="B63" s="1"/>
      <c r="C63" s="1"/>
    </row>
    <row r="64" spans="1:3" ht="18.75" customHeight="1" x14ac:dyDescent="0.2">
      <c r="A64" s="1"/>
      <c r="B64" s="1"/>
      <c r="C64" s="1"/>
    </row>
    <row r="65" spans="1:3" ht="18.75" customHeight="1" x14ac:dyDescent="0.2">
      <c r="A65" s="1"/>
      <c r="B65" s="1"/>
      <c r="C65" s="1"/>
    </row>
    <row r="66" spans="1:3" ht="18.75" customHeight="1" x14ac:dyDescent="0.2">
      <c r="A66" s="1"/>
      <c r="B66" s="1"/>
      <c r="C66" s="1"/>
    </row>
    <row r="67" spans="1:3" ht="18.75" customHeight="1" x14ac:dyDescent="0.2">
      <c r="A67" s="1"/>
      <c r="B67" s="1"/>
      <c r="C67" s="1"/>
    </row>
    <row r="68" spans="1:3" ht="18.75" customHeight="1" x14ac:dyDescent="0.2">
      <c r="A68" s="1"/>
      <c r="B68" s="1"/>
      <c r="C68" s="1"/>
    </row>
    <row r="69" spans="1:3" ht="18.75" customHeight="1" x14ac:dyDescent="0.2">
      <c r="A69" s="1"/>
      <c r="B69" s="1"/>
      <c r="C69" s="1"/>
    </row>
    <row r="70" spans="1:3" ht="18.75" customHeight="1" x14ac:dyDescent="0.2">
      <c r="A70" s="1"/>
      <c r="B70" s="1"/>
      <c r="C70" s="1"/>
    </row>
    <row r="71" spans="1:3" ht="18.75" customHeight="1" x14ac:dyDescent="0.2">
      <c r="A71" s="1"/>
      <c r="B71" s="1"/>
      <c r="C71" s="1"/>
    </row>
    <row r="72" spans="1:3" ht="18.75" customHeight="1" x14ac:dyDescent="0.2">
      <c r="A72" s="1"/>
      <c r="B72" s="1"/>
      <c r="C72" s="1"/>
    </row>
    <row r="73" spans="1:3" ht="18.75" customHeight="1" x14ac:dyDescent="0.2">
      <c r="A73" s="1"/>
      <c r="B73" s="1"/>
      <c r="C73" s="1"/>
    </row>
    <row r="74" spans="1:3" ht="18.75" customHeight="1" x14ac:dyDescent="0.2">
      <c r="A74" s="1"/>
      <c r="B74" s="1"/>
      <c r="C74" s="1"/>
    </row>
    <row r="75" spans="1:3" ht="18.75" customHeight="1" x14ac:dyDescent="0.2">
      <c r="A75" s="1"/>
      <c r="B75" s="1"/>
      <c r="C75" s="1"/>
    </row>
    <row r="76" spans="1:3" ht="18.75" customHeight="1" x14ac:dyDescent="0.2">
      <c r="A76" s="1"/>
      <c r="B76" s="1"/>
      <c r="C76" s="1"/>
    </row>
    <row r="77" spans="1:3" ht="18.75" customHeight="1" x14ac:dyDescent="0.2">
      <c r="A77" s="1"/>
      <c r="B77" s="1"/>
      <c r="C77" s="1"/>
    </row>
    <row r="78" spans="1:3" ht="18.75" customHeight="1" x14ac:dyDescent="0.2">
      <c r="A78" s="1"/>
      <c r="B78" s="1"/>
      <c r="C78" s="1"/>
    </row>
    <row r="79" spans="1:3" ht="18.75" customHeight="1" x14ac:dyDescent="0.2">
      <c r="A79" s="1"/>
      <c r="B79" s="1"/>
      <c r="C79" s="1"/>
    </row>
    <row r="80" spans="1:3" ht="18.75" customHeight="1" x14ac:dyDescent="0.2">
      <c r="A80" s="1"/>
      <c r="B80" s="1"/>
      <c r="C80" s="1"/>
    </row>
    <row r="81" spans="1:3" ht="18.75" customHeight="1" x14ac:dyDescent="0.2">
      <c r="A81" s="1"/>
      <c r="B81" s="1"/>
      <c r="C81" s="1"/>
    </row>
    <row r="82" spans="1:3" ht="18.75" customHeight="1" x14ac:dyDescent="0.2">
      <c r="A82" s="1"/>
      <c r="B82" s="1"/>
      <c r="C82" s="1"/>
    </row>
    <row r="83" spans="1:3" ht="18.75" customHeight="1" x14ac:dyDescent="0.2">
      <c r="A83" s="1"/>
      <c r="B83" s="1"/>
      <c r="C83" s="1"/>
    </row>
    <row r="84" spans="1:3" ht="18.75" customHeight="1" x14ac:dyDescent="0.2">
      <c r="A84" s="1"/>
      <c r="B84" s="1"/>
      <c r="C84" s="1"/>
    </row>
    <row r="85" spans="1:3" ht="18.75" customHeight="1" x14ac:dyDescent="0.2">
      <c r="A85" s="1"/>
      <c r="B85" s="1"/>
      <c r="C85" s="1"/>
    </row>
    <row r="86" spans="1:3" ht="18.75" customHeight="1" x14ac:dyDescent="0.2">
      <c r="A86" s="1"/>
      <c r="B86" s="1"/>
      <c r="C86" s="1"/>
    </row>
    <row r="87" spans="1:3" ht="18.75" customHeight="1" x14ac:dyDescent="0.2">
      <c r="A87" s="1"/>
      <c r="B87" s="1"/>
      <c r="C87" s="1"/>
    </row>
    <row r="88" spans="1:3" ht="18.75" customHeight="1" x14ac:dyDescent="0.2">
      <c r="A88" s="1"/>
      <c r="B88" s="1"/>
      <c r="C88" s="1"/>
    </row>
    <row r="89" spans="1:3" ht="18.75" customHeight="1" x14ac:dyDescent="0.2">
      <c r="A89" s="1"/>
      <c r="B89" s="1"/>
      <c r="C89" s="1"/>
    </row>
    <row r="90" spans="1:3" ht="18.75" customHeight="1" x14ac:dyDescent="0.2">
      <c r="A90" s="1"/>
      <c r="B90" s="1"/>
      <c r="C90" s="1"/>
    </row>
    <row r="91" spans="1:3" ht="18.75" customHeight="1" x14ac:dyDescent="0.2">
      <c r="A91" s="1"/>
      <c r="B91" s="1"/>
      <c r="C91" s="1"/>
    </row>
    <row r="92" spans="1:3" ht="18.75" customHeight="1" x14ac:dyDescent="0.2">
      <c r="A92" s="1"/>
      <c r="B92" s="1"/>
      <c r="C92" s="1"/>
    </row>
    <row r="93" spans="1:3" ht="18.75" customHeight="1" x14ac:dyDescent="0.2">
      <c r="A93" s="1"/>
      <c r="B93" s="1"/>
      <c r="C93" s="1"/>
    </row>
    <row r="94" spans="1:3" ht="18.75" customHeight="1" x14ac:dyDescent="0.2">
      <c r="A94" s="1"/>
      <c r="B94" s="1"/>
      <c r="C94" s="1"/>
    </row>
    <row r="95" spans="1:3" ht="18.75" customHeight="1" x14ac:dyDescent="0.2">
      <c r="A95" s="1"/>
      <c r="B95" s="1"/>
      <c r="C95" s="1"/>
    </row>
    <row r="96" spans="1:3" ht="18.75" customHeight="1" x14ac:dyDescent="0.2">
      <c r="A96" s="1"/>
      <c r="B96" s="1"/>
      <c r="C96" s="1"/>
    </row>
    <row r="97" spans="1:3" ht="18.75" customHeight="1" x14ac:dyDescent="0.2">
      <c r="A97" s="1"/>
      <c r="B97" s="1"/>
      <c r="C97" s="1"/>
    </row>
    <row r="98" spans="1:3" ht="18.75" customHeight="1" x14ac:dyDescent="0.2">
      <c r="A98" s="1"/>
      <c r="B98" s="1"/>
      <c r="C98" s="1"/>
    </row>
    <row r="99" spans="1:3" ht="18.75" customHeight="1" x14ac:dyDescent="0.2">
      <c r="A99" s="1"/>
      <c r="B99" s="1"/>
      <c r="C99" s="1"/>
    </row>
    <row r="100" spans="1:3" ht="18.75" customHeight="1" x14ac:dyDescent="0.2">
      <c r="A100" s="1"/>
      <c r="B100" s="1"/>
      <c r="C100" s="1"/>
    </row>
  </sheetData>
  <mergeCells count="3">
    <mergeCell ref="A1:E1"/>
    <mergeCell ref="A2:E2"/>
    <mergeCell ref="A3:E3"/>
  </mergeCells>
  <printOptions horizontalCentered="1"/>
  <pageMargins left="0.7" right="0.7" top="0.75" bottom="0.75" header="0.3" footer="0.3"/>
  <pageSetup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3"/>
  <sheetViews>
    <sheetView workbookViewId="0">
      <selection activeCell="A4" sqref="A4"/>
    </sheetView>
  </sheetViews>
  <sheetFormatPr defaultColWidth="21.5" defaultRowHeight="12.75" x14ac:dyDescent="0.2"/>
  <cols>
    <col min="1" max="1" width="77" customWidth="1"/>
    <col min="2" max="2" width="0.6640625" customWidth="1"/>
    <col min="4" max="4" width="0.6640625" customWidth="1"/>
  </cols>
  <sheetData>
    <row r="1" spans="1:5" ht="18.75" customHeight="1" x14ac:dyDescent="0.25">
      <c r="A1" s="116" t="s">
        <v>0</v>
      </c>
      <c r="B1" s="117"/>
      <c r="C1" s="117"/>
      <c r="D1" s="117"/>
      <c r="E1" s="117"/>
    </row>
    <row r="2" spans="1:5" ht="18.75" customHeight="1" x14ac:dyDescent="0.2">
      <c r="A2" s="118" t="s">
        <v>144</v>
      </c>
      <c r="B2" s="117"/>
      <c r="C2" s="117"/>
      <c r="D2" s="117"/>
      <c r="E2" s="117"/>
    </row>
    <row r="3" spans="1:5" ht="18.75" customHeight="1" x14ac:dyDescent="0.2">
      <c r="A3" s="119" t="s">
        <v>2</v>
      </c>
      <c r="B3" s="117"/>
      <c r="C3" s="117"/>
      <c r="D3" s="117"/>
      <c r="E3" s="117"/>
    </row>
    <row r="4" spans="1:5" ht="18.75" customHeight="1" x14ac:dyDescent="0.2"/>
    <row r="5" spans="1:5" ht="18.75" customHeight="1" x14ac:dyDescent="0.2">
      <c r="C5" s="119" t="s">
        <v>39</v>
      </c>
      <c r="D5" s="117"/>
      <c r="E5" s="117"/>
    </row>
    <row r="6" spans="1:5" ht="18.75" customHeight="1" x14ac:dyDescent="0.2">
      <c r="C6" s="119" t="s">
        <v>57</v>
      </c>
      <c r="D6" s="117"/>
      <c r="E6" s="117"/>
    </row>
    <row r="7" spans="1:5" ht="18.75" customHeight="1" x14ac:dyDescent="0.2">
      <c r="A7" s="4" t="s">
        <v>106</v>
      </c>
      <c r="C7" s="5" t="s">
        <v>5</v>
      </c>
      <c r="D7" s="3" t="s">
        <v>6</v>
      </c>
      <c r="E7" s="5" t="s">
        <v>7</v>
      </c>
    </row>
    <row r="8" spans="1:5" ht="18.75" customHeight="1" x14ac:dyDescent="0.2"/>
    <row r="9" spans="1:5" ht="18.75" customHeight="1" x14ac:dyDescent="0.2">
      <c r="A9" s="6" t="s">
        <v>145</v>
      </c>
    </row>
    <row r="10" spans="1:5" ht="18.75" customHeight="1" x14ac:dyDescent="0.2">
      <c r="A10" s="25" t="s">
        <v>16</v>
      </c>
      <c r="C10" s="34">
        <v>24.7</v>
      </c>
      <c r="E10" s="34">
        <v>27.1</v>
      </c>
    </row>
    <row r="11" spans="1:5" ht="18.75" customHeight="1" x14ac:dyDescent="0.2"/>
    <row r="12" spans="1:5" ht="18.75" customHeight="1" x14ac:dyDescent="0.2">
      <c r="A12" s="6" t="s">
        <v>146</v>
      </c>
    </row>
    <row r="13" spans="1:5" ht="18.75" customHeight="1" x14ac:dyDescent="0.2">
      <c r="A13" s="25" t="s">
        <v>147</v>
      </c>
    </row>
    <row r="14" spans="1:5" ht="18.75" customHeight="1" x14ac:dyDescent="0.2">
      <c r="A14" s="25" t="s">
        <v>148</v>
      </c>
      <c r="C14" s="11">
        <v>5.5</v>
      </c>
      <c r="E14" s="11">
        <v>3.4</v>
      </c>
    </row>
    <row r="15" spans="1:5" ht="18.75" customHeight="1" x14ac:dyDescent="0.2">
      <c r="A15" s="25" t="s">
        <v>149</v>
      </c>
      <c r="C15" s="11">
        <v>1</v>
      </c>
      <c r="E15" s="11">
        <v>1</v>
      </c>
    </row>
    <row r="16" spans="1:5" ht="18.75" customHeight="1" x14ac:dyDescent="0.2">
      <c r="A16" s="25" t="s">
        <v>11</v>
      </c>
      <c r="C16" s="11">
        <v>-3.8</v>
      </c>
      <c r="E16" s="11">
        <v>-10.7</v>
      </c>
    </row>
    <row r="17" spans="1:5" ht="18.75" customHeight="1" x14ac:dyDescent="0.2">
      <c r="A17" s="25" t="s">
        <v>150</v>
      </c>
    </row>
    <row r="18" spans="1:5" ht="18.75" customHeight="1" x14ac:dyDescent="0.2">
      <c r="A18" s="61" t="s">
        <v>332</v>
      </c>
      <c r="C18" s="11">
        <v>-0.9</v>
      </c>
      <c r="E18" s="11">
        <v>-2.9</v>
      </c>
    </row>
    <row r="19" spans="1:5" ht="18.75" customHeight="1" x14ac:dyDescent="0.2">
      <c r="A19" s="61" t="s">
        <v>68</v>
      </c>
      <c r="C19" s="11">
        <v>-2</v>
      </c>
      <c r="E19" s="11">
        <v>-1.5</v>
      </c>
    </row>
    <row r="20" spans="1:5" ht="18.75" customHeight="1" x14ac:dyDescent="0.2">
      <c r="A20" s="61" t="s">
        <v>151</v>
      </c>
      <c r="C20" s="11">
        <v>-0.7</v>
      </c>
      <c r="E20" s="11">
        <v>1.7</v>
      </c>
    </row>
    <row r="21" spans="1:5" ht="18.75" customHeight="1" x14ac:dyDescent="0.2">
      <c r="A21" s="61" t="s">
        <v>152</v>
      </c>
      <c r="C21" s="11">
        <v>-49.6</v>
      </c>
      <c r="E21" s="11">
        <v>-10.6</v>
      </c>
    </row>
    <row r="22" spans="1:5" ht="30.75" customHeight="1" x14ac:dyDescent="0.2">
      <c r="A22" s="61" t="s">
        <v>331</v>
      </c>
      <c r="C22" s="11">
        <v>1.6</v>
      </c>
      <c r="E22" s="11">
        <v>-0.6</v>
      </c>
    </row>
    <row r="23" spans="1:5" ht="18.75" customHeight="1" x14ac:dyDescent="0.2">
      <c r="A23" s="61" t="s">
        <v>78</v>
      </c>
      <c r="C23" s="11">
        <v>14.5</v>
      </c>
      <c r="E23" s="11">
        <v>-8.1999999999999993</v>
      </c>
    </row>
    <row r="24" spans="1:5" ht="18.75" customHeight="1" x14ac:dyDescent="0.2">
      <c r="A24" s="61" t="s">
        <v>79</v>
      </c>
      <c r="C24" s="11">
        <v>-8.1999999999999993</v>
      </c>
      <c r="E24" s="11">
        <v>2.9</v>
      </c>
    </row>
    <row r="25" spans="1:5" ht="18.75" customHeight="1" x14ac:dyDescent="0.2">
      <c r="A25" s="61" t="s">
        <v>153</v>
      </c>
      <c r="C25" s="11">
        <v>9</v>
      </c>
      <c r="E25" s="11">
        <v>0.7</v>
      </c>
    </row>
    <row r="26" spans="1:5" ht="31.35" customHeight="1" x14ac:dyDescent="0.2">
      <c r="A26" s="61" t="s">
        <v>154</v>
      </c>
      <c r="C26" s="12">
        <v>63.5</v>
      </c>
      <c r="D26" s="72"/>
      <c r="E26" s="103">
        <v>0</v>
      </c>
    </row>
    <row r="27" spans="1:5" ht="18.75" customHeight="1" x14ac:dyDescent="0.2">
      <c r="A27" s="62" t="s">
        <v>155</v>
      </c>
      <c r="C27" s="13">
        <v>54.6</v>
      </c>
      <c r="D27" s="13"/>
      <c r="E27" s="13">
        <v>2.2999999999999998</v>
      </c>
    </row>
    <row r="28" spans="1:5" ht="18.75" customHeight="1" x14ac:dyDescent="0.2"/>
    <row r="29" spans="1:5" ht="18.75" customHeight="1" x14ac:dyDescent="0.2">
      <c r="A29" s="6" t="s">
        <v>156</v>
      </c>
    </row>
    <row r="30" spans="1:5" ht="18.75" customHeight="1" x14ac:dyDescent="0.2">
      <c r="A30" s="112" t="s">
        <v>157</v>
      </c>
      <c r="C30" s="11">
        <v>-212.8</v>
      </c>
      <c r="E30" s="11">
        <v>-137.19999999999999</v>
      </c>
    </row>
    <row r="31" spans="1:5" ht="18.75" customHeight="1" x14ac:dyDescent="0.2">
      <c r="A31" s="112" t="s">
        <v>158</v>
      </c>
      <c r="C31" s="11">
        <v>-19.7</v>
      </c>
      <c r="E31" s="11">
        <v>-38</v>
      </c>
    </row>
    <row r="32" spans="1:5" ht="18.75" customHeight="1" x14ac:dyDescent="0.2">
      <c r="A32" s="112" t="s">
        <v>159</v>
      </c>
      <c r="C32" s="11">
        <v>-3.9</v>
      </c>
      <c r="E32" s="11">
        <v>-0.4</v>
      </c>
    </row>
    <row r="33" spans="1:5" ht="18.75" customHeight="1" x14ac:dyDescent="0.2">
      <c r="A33" s="112" t="s">
        <v>160</v>
      </c>
      <c r="C33" s="11">
        <v>83.2</v>
      </c>
      <c r="E33" s="11">
        <v>68.900000000000006</v>
      </c>
    </row>
    <row r="34" spans="1:5" ht="18.75" customHeight="1" x14ac:dyDescent="0.2">
      <c r="A34" s="112" t="s">
        <v>161</v>
      </c>
      <c r="C34" s="11">
        <v>62.5</v>
      </c>
      <c r="E34" s="11">
        <v>71.3</v>
      </c>
    </row>
    <row r="35" spans="1:5" ht="18.75" customHeight="1" x14ac:dyDescent="0.2">
      <c r="A35" s="112" t="s">
        <v>162</v>
      </c>
      <c r="C35" s="11">
        <v>21.5</v>
      </c>
      <c r="E35" s="11">
        <v>34.6</v>
      </c>
    </row>
    <row r="36" spans="1:5" ht="18.75" customHeight="1" x14ac:dyDescent="0.2">
      <c r="A36" s="112" t="s">
        <v>333</v>
      </c>
      <c r="C36" s="11">
        <v>0.2</v>
      </c>
      <c r="E36" s="11">
        <v>0.2</v>
      </c>
    </row>
    <row r="37" spans="1:5" ht="18.75" hidden="1" customHeight="1" x14ac:dyDescent="0.2">
      <c r="A37" s="25" t="s">
        <v>163</v>
      </c>
      <c r="C37" s="11">
        <v>0</v>
      </c>
      <c r="E37" s="11">
        <v>0</v>
      </c>
    </row>
    <row r="38" spans="1:5" ht="18.75" customHeight="1" x14ac:dyDescent="0.2">
      <c r="A38" s="62" t="s">
        <v>164</v>
      </c>
      <c r="C38" s="13">
        <v>-69</v>
      </c>
      <c r="D38" s="13"/>
      <c r="E38" s="13">
        <v>-0.6</v>
      </c>
    </row>
    <row r="39" spans="1:5" ht="18.75" customHeight="1" x14ac:dyDescent="0.2"/>
    <row r="40" spans="1:5" ht="18.75" customHeight="1" x14ac:dyDescent="0.2">
      <c r="A40" s="115" t="s">
        <v>165</v>
      </c>
    </row>
    <row r="41" spans="1:5" ht="18.75" customHeight="1" x14ac:dyDescent="0.2">
      <c r="A41" s="112" t="s">
        <v>166</v>
      </c>
      <c r="C41" s="11">
        <v>0.7</v>
      </c>
      <c r="E41" s="11">
        <v>0.6</v>
      </c>
    </row>
    <row r="42" spans="1:5" ht="18.75" customHeight="1" x14ac:dyDescent="0.2">
      <c r="A42" s="112" t="s">
        <v>167</v>
      </c>
      <c r="C42" s="11">
        <v>-0.1</v>
      </c>
      <c r="E42" s="11">
        <v>-0.1</v>
      </c>
    </row>
    <row r="43" spans="1:5" ht="18.75" customHeight="1" x14ac:dyDescent="0.2">
      <c r="A43" s="112" t="s">
        <v>168</v>
      </c>
      <c r="C43" s="11">
        <v>-4.0999999999999996</v>
      </c>
      <c r="E43" s="11">
        <v>-4.2</v>
      </c>
    </row>
    <row r="44" spans="1:5" ht="18.75" hidden="1" customHeight="1" x14ac:dyDescent="0.2">
      <c r="A44" s="6" t="s">
        <v>169</v>
      </c>
      <c r="C44" s="11">
        <v>0</v>
      </c>
      <c r="D44" s="56"/>
      <c r="E44" s="11">
        <v>0</v>
      </c>
    </row>
    <row r="45" spans="1:5" ht="18.75" hidden="1" customHeight="1" x14ac:dyDescent="0.2">
      <c r="A45" s="6" t="s">
        <v>170</v>
      </c>
      <c r="C45" s="11">
        <v>0</v>
      </c>
      <c r="D45" s="56"/>
      <c r="E45" s="11">
        <v>0</v>
      </c>
    </row>
    <row r="46" spans="1:5" ht="18.75" hidden="1" customHeight="1" x14ac:dyDescent="0.2">
      <c r="A46" s="6" t="s">
        <v>171</v>
      </c>
      <c r="C46" s="12">
        <v>0</v>
      </c>
      <c r="D46" s="64"/>
      <c r="E46" s="12">
        <v>0</v>
      </c>
    </row>
    <row r="47" spans="1:5" ht="18.75" customHeight="1" x14ac:dyDescent="0.2">
      <c r="A47" s="62" t="s">
        <v>172</v>
      </c>
      <c r="C47" s="13">
        <v>-3.5</v>
      </c>
      <c r="D47" s="13"/>
      <c r="E47" s="13">
        <v>-3.7</v>
      </c>
    </row>
    <row r="48" spans="1:5" ht="18.75" customHeight="1" x14ac:dyDescent="0.2"/>
    <row r="49" spans="1:5" ht="18.75" customHeight="1" x14ac:dyDescent="0.2">
      <c r="A49" s="62" t="s">
        <v>173</v>
      </c>
      <c r="C49" s="11">
        <v>-17.899999999999999</v>
      </c>
      <c r="D49" s="11"/>
      <c r="E49" s="11">
        <v>-2</v>
      </c>
    </row>
    <row r="50" spans="1:5" ht="18.75" customHeight="1" x14ac:dyDescent="0.2"/>
    <row r="51" spans="1:5" ht="18.75" customHeight="1" x14ac:dyDescent="0.2">
      <c r="A51" s="6" t="s">
        <v>174</v>
      </c>
      <c r="C51" s="12">
        <v>86.3</v>
      </c>
      <c r="E51" s="12">
        <v>80.3</v>
      </c>
    </row>
    <row r="52" spans="1:5" ht="18.75" customHeight="1" x14ac:dyDescent="0.2"/>
    <row r="53" spans="1:5" ht="18.75" customHeight="1" x14ac:dyDescent="0.2">
      <c r="A53" s="6" t="s">
        <v>175</v>
      </c>
      <c r="C53" s="57">
        <v>68.400000000000006</v>
      </c>
      <c r="D53" s="57"/>
      <c r="E53" s="57">
        <v>78.3</v>
      </c>
    </row>
    <row r="54" spans="1:5" ht="18.75" customHeight="1" x14ac:dyDescent="0.2"/>
    <row r="55" spans="1:5" ht="18.75" customHeight="1" x14ac:dyDescent="0.2">
      <c r="A55" s="73" t="s">
        <v>176</v>
      </c>
    </row>
    <row r="56" spans="1:5" ht="18.75" hidden="1" customHeight="1" x14ac:dyDescent="0.25">
      <c r="A56" s="25" t="s">
        <v>177</v>
      </c>
      <c r="C56" s="135">
        <v>0</v>
      </c>
      <c r="E56" s="136">
        <v>0</v>
      </c>
    </row>
    <row r="57" spans="1:5" ht="18.75" customHeight="1" thickBot="1" x14ac:dyDescent="0.25">
      <c r="A57" s="25" t="s">
        <v>178</v>
      </c>
      <c r="C57" s="71">
        <v>1.3</v>
      </c>
      <c r="E57" s="71">
        <v>1.3</v>
      </c>
    </row>
    <row r="58" spans="1:5" ht="18.75" customHeight="1" thickTop="1" x14ac:dyDescent="0.2"/>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sheetData>
  <mergeCells count="5">
    <mergeCell ref="A1:E1"/>
    <mergeCell ref="A2:E2"/>
    <mergeCell ref="A3:E3"/>
    <mergeCell ref="C5:E5"/>
    <mergeCell ref="C6:E6"/>
  </mergeCells>
  <printOptions horizontalCentered="1"/>
  <pageMargins left="0.7" right="0.7" top="0.75" bottom="0.7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workbookViewId="0">
      <selection activeCell="A4" sqref="A4"/>
    </sheetView>
  </sheetViews>
  <sheetFormatPr defaultColWidth="21.5" defaultRowHeight="12.75" x14ac:dyDescent="0.2"/>
  <cols>
    <col min="2" max="2" width="25.1640625" customWidth="1"/>
    <col min="3" max="3" width="13.5" customWidth="1"/>
    <col min="4" max="4" width="0.6640625" customWidth="1"/>
    <col min="5" max="5" width="13.5" customWidth="1"/>
    <col min="6" max="6" width="5.33203125" customWidth="1"/>
    <col min="7" max="7" width="15.83203125" bestFit="1" customWidth="1"/>
    <col min="8" max="8" width="13.5" customWidth="1"/>
    <col min="9" max="9" width="0.6640625" customWidth="1"/>
    <col min="10" max="10" width="13.5" customWidth="1"/>
  </cols>
  <sheetData>
    <row r="1" spans="1:10" ht="18.75" customHeight="1" x14ac:dyDescent="0.2">
      <c r="A1" s="118" t="s">
        <v>0</v>
      </c>
      <c r="B1" s="117"/>
      <c r="C1" s="117"/>
      <c r="D1" s="117"/>
      <c r="E1" s="117"/>
      <c r="F1" s="117"/>
      <c r="G1" s="117"/>
      <c r="H1" s="117"/>
      <c r="I1" s="117"/>
      <c r="J1" s="117"/>
    </row>
    <row r="2" spans="1:10" ht="18.75" customHeight="1" x14ac:dyDescent="0.2">
      <c r="A2" s="118" t="s">
        <v>179</v>
      </c>
      <c r="B2" s="117"/>
      <c r="C2" s="117"/>
      <c r="D2" s="117"/>
      <c r="E2" s="117"/>
      <c r="F2" s="117"/>
      <c r="G2" s="117"/>
      <c r="H2" s="117"/>
      <c r="I2" s="117"/>
      <c r="J2" s="117"/>
    </row>
    <row r="3" spans="1:10" ht="18.75" customHeight="1" x14ac:dyDescent="0.2">
      <c r="A3" s="119" t="s">
        <v>2</v>
      </c>
      <c r="B3" s="117"/>
      <c r="C3" s="117"/>
      <c r="D3" s="117"/>
      <c r="E3" s="117"/>
      <c r="F3" s="117"/>
      <c r="G3" s="117"/>
      <c r="H3" s="117"/>
      <c r="I3" s="117"/>
      <c r="J3" s="117"/>
    </row>
    <row r="4" spans="1:10" ht="18.75" customHeight="1" x14ac:dyDescent="0.2">
      <c r="A4" s="1"/>
      <c r="B4" s="1"/>
      <c r="C4" s="1"/>
      <c r="D4" s="1"/>
      <c r="E4" s="1"/>
      <c r="F4" s="1"/>
      <c r="G4" s="1"/>
      <c r="H4" s="1"/>
      <c r="I4" s="1"/>
      <c r="J4" s="1"/>
    </row>
    <row r="5" spans="1:10" ht="18.75" customHeight="1" x14ac:dyDescent="0.2">
      <c r="A5" s="1"/>
      <c r="B5" s="1"/>
      <c r="C5" s="1"/>
      <c r="D5" s="1"/>
      <c r="E5" s="1"/>
      <c r="F5" s="1"/>
      <c r="G5" s="1"/>
      <c r="H5" s="1"/>
      <c r="I5" s="1"/>
      <c r="J5" s="1"/>
    </row>
    <row r="6" spans="1:10" ht="18.75" customHeight="1" x14ac:dyDescent="0.2">
      <c r="A6" s="126" t="s">
        <v>180</v>
      </c>
      <c r="B6" s="117"/>
      <c r="C6" s="3" t="s">
        <v>57</v>
      </c>
      <c r="D6" s="1"/>
      <c r="E6" s="1"/>
      <c r="F6" s="1"/>
      <c r="G6" s="1"/>
      <c r="H6" s="3" t="s">
        <v>58</v>
      </c>
      <c r="I6" s="1"/>
      <c r="J6" s="1"/>
    </row>
    <row r="7" spans="1:10" ht="18.75" customHeight="1" x14ac:dyDescent="0.2">
      <c r="A7" s="1"/>
      <c r="B7" s="1"/>
      <c r="C7" s="5" t="s">
        <v>5</v>
      </c>
      <c r="D7" s="1"/>
      <c r="E7" s="5" t="s">
        <v>181</v>
      </c>
      <c r="F7" s="1"/>
      <c r="G7" s="1"/>
      <c r="H7" s="5" t="s">
        <v>7</v>
      </c>
      <c r="I7" s="1"/>
      <c r="J7" s="5" t="s">
        <v>181</v>
      </c>
    </row>
    <row r="8" spans="1:10" ht="18.75" customHeight="1" x14ac:dyDescent="0.2">
      <c r="A8" s="127" t="s">
        <v>182</v>
      </c>
      <c r="B8" s="117"/>
      <c r="C8" s="1"/>
      <c r="D8" s="1"/>
      <c r="E8" s="1"/>
      <c r="F8" s="1"/>
      <c r="G8" s="1"/>
      <c r="H8" s="1"/>
      <c r="I8" s="1"/>
      <c r="J8" s="1"/>
    </row>
    <row r="9" spans="1:10" ht="12.6" customHeight="1" x14ac:dyDescent="0.2">
      <c r="A9" s="1"/>
      <c r="B9" s="1"/>
      <c r="C9" s="1"/>
      <c r="D9" s="1"/>
      <c r="E9" s="1"/>
      <c r="F9" s="1"/>
      <c r="G9" s="1"/>
      <c r="H9" s="1"/>
      <c r="I9" s="1"/>
      <c r="J9" s="1"/>
    </row>
    <row r="10" spans="1:10" ht="18.75" customHeight="1" x14ac:dyDescent="0.2">
      <c r="A10" s="128" t="s">
        <v>183</v>
      </c>
      <c r="B10" s="117"/>
      <c r="C10" s="1"/>
      <c r="D10" s="1"/>
      <c r="E10" s="1"/>
      <c r="F10" s="1"/>
      <c r="G10" s="1"/>
      <c r="H10" s="1"/>
      <c r="I10" s="1"/>
      <c r="J10" s="1"/>
    </row>
    <row r="11" spans="1:10" ht="18.75" customHeight="1" x14ac:dyDescent="0.2">
      <c r="A11" s="129" t="s">
        <v>184</v>
      </c>
      <c r="B11" s="117"/>
      <c r="C11" s="34">
        <v>305</v>
      </c>
      <c r="D11" s="1"/>
      <c r="E11" s="19">
        <v>0.155</v>
      </c>
      <c r="F11" s="1"/>
      <c r="G11" s="1"/>
      <c r="H11" s="34">
        <v>309.3</v>
      </c>
      <c r="I11" s="1"/>
      <c r="J11" s="19">
        <v>0.16300000000000001</v>
      </c>
    </row>
    <row r="12" spans="1:10" ht="18.75" customHeight="1" x14ac:dyDescent="0.2">
      <c r="A12" s="128" t="s">
        <v>185</v>
      </c>
      <c r="B12" s="117"/>
      <c r="C12" s="8"/>
      <c r="D12" s="1"/>
      <c r="E12" s="42"/>
      <c r="F12" s="1"/>
      <c r="G12" s="1"/>
      <c r="H12" s="8"/>
      <c r="I12" s="1"/>
      <c r="J12" s="1"/>
    </row>
    <row r="13" spans="1:10" ht="18.75" customHeight="1" x14ac:dyDescent="0.2">
      <c r="A13" s="129" t="s">
        <v>186</v>
      </c>
      <c r="B13" s="117"/>
      <c r="C13" s="11">
        <v>859.3</v>
      </c>
      <c r="D13" s="1"/>
      <c r="E13" s="19">
        <v>0.438</v>
      </c>
      <c r="F13" s="1"/>
      <c r="G13" s="1"/>
      <c r="H13" s="11">
        <v>769.5</v>
      </c>
      <c r="I13" s="1"/>
      <c r="J13" s="19">
        <v>0.40699999999999997</v>
      </c>
    </row>
    <row r="14" spans="1:10" ht="18.75" customHeight="1" x14ac:dyDescent="0.2">
      <c r="A14" s="128" t="s">
        <v>187</v>
      </c>
      <c r="B14" s="117"/>
      <c r="C14" s="11">
        <v>311</v>
      </c>
      <c r="D14" s="1"/>
      <c r="E14" s="19">
        <v>0.158</v>
      </c>
      <c r="F14" s="1"/>
      <c r="G14" s="1"/>
      <c r="H14" s="11">
        <v>340.6</v>
      </c>
      <c r="I14" s="1"/>
      <c r="J14" s="52">
        <v>0.18</v>
      </c>
    </row>
    <row r="15" spans="1:10" ht="18.75" customHeight="1" x14ac:dyDescent="0.2">
      <c r="A15" s="130" t="s">
        <v>330</v>
      </c>
      <c r="B15" s="117"/>
      <c r="C15" s="8"/>
      <c r="D15" s="1"/>
      <c r="E15" s="42"/>
      <c r="F15" s="1"/>
      <c r="G15" s="1"/>
      <c r="H15" s="8"/>
      <c r="I15" s="1"/>
      <c r="J15" s="1"/>
    </row>
    <row r="16" spans="1:10" ht="18.75" customHeight="1" x14ac:dyDescent="0.2">
      <c r="A16" s="129" t="s">
        <v>188</v>
      </c>
      <c r="B16" s="117"/>
      <c r="C16" s="12">
        <v>488.7</v>
      </c>
      <c r="D16" s="1"/>
      <c r="E16" s="19">
        <v>0.249</v>
      </c>
      <c r="F16" s="1"/>
      <c r="G16" s="1"/>
      <c r="H16" s="12">
        <v>472.5</v>
      </c>
      <c r="I16" s="1"/>
      <c r="J16" s="52">
        <v>0.25</v>
      </c>
    </row>
    <row r="17" spans="1:10" ht="18.75" customHeight="1" x14ac:dyDescent="0.2">
      <c r="A17" s="1"/>
      <c r="B17" s="111" t="s">
        <v>189</v>
      </c>
      <c r="C17" s="14">
        <v>1964</v>
      </c>
      <c r="D17" s="1"/>
      <c r="E17" s="46">
        <v>1</v>
      </c>
      <c r="F17" s="1"/>
      <c r="G17" s="1"/>
      <c r="H17" s="14">
        <v>1891.9</v>
      </c>
      <c r="I17" s="1"/>
      <c r="J17" s="46">
        <v>1</v>
      </c>
    </row>
    <row r="18" spans="1:10" ht="18.75" customHeight="1" x14ac:dyDescent="0.2">
      <c r="A18" s="1"/>
      <c r="B18" s="1"/>
      <c r="C18" s="8"/>
      <c r="D18" s="1"/>
      <c r="E18" s="1"/>
      <c r="F18" s="1"/>
      <c r="G18" s="1"/>
      <c r="H18" s="1"/>
      <c r="I18" s="1"/>
      <c r="J18" s="1"/>
    </row>
    <row r="19" spans="1:10" ht="18.75" customHeight="1" x14ac:dyDescent="0.2">
      <c r="A19" s="1"/>
      <c r="B19" s="6" t="s">
        <v>190</v>
      </c>
      <c r="C19" s="8"/>
      <c r="D19" s="1"/>
      <c r="E19" s="1"/>
      <c r="F19" s="1"/>
      <c r="G19" s="1"/>
      <c r="H19" s="1"/>
      <c r="I19" s="1"/>
      <c r="J19" s="1"/>
    </row>
    <row r="20" spans="1:10" ht="18.75" customHeight="1" x14ac:dyDescent="0.2">
      <c r="A20" s="1"/>
      <c r="B20" s="111" t="s">
        <v>191</v>
      </c>
      <c r="C20" s="47">
        <v>74.099999999999994</v>
      </c>
      <c r="D20" s="1"/>
      <c r="E20" s="19">
        <v>3.7999999999999999E-2</v>
      </c>
      <c r="F20" s="1"/>
      <c r="G20" s="1"/>
      <c r="H20" s="34">
        <v>74</v>
      </c>
      <c r="I20" s="1"/>
      <c r="J20" s="21">
        <v>3.9E-2</v>
      </c>
    </row>
    <row r="21" spans="1:10" ht="18.75" customHeight="1" x14ac:dyDescent="0.2">
      <c r="A21" s="1"/>
      <c r="B21" s="111" t="s">
        <v>192</v>
      </c>
      <c r="C21" s="48">
        <v>1426.3</v>
      </c>
      <c r="D21" s="1"/>
      <c r="E21" s="19">
        <v>0.72599999999999998</v>
      </c>
      <c r="F21" s="1"/>
      <c r="G21" s="1"/>
      <c r="H21" s="48">
        <v>1389.8</v>
      </c>
      <c r="I21" s="1"/>
      <c r="J21" s="21">
        <v>0.73499999999999999</v>
      </c>
    </row>
    <row r="22" spans="1:10" ht="18.75" customHeight="1" x14ac:dyDescent="0.2">
      <c r="A22" s="1"/>
      <c r="B22" s="111" t="s">
        <v>193</v>
      </c>
      <c r="C22" s="48">
        <v>363.7</v>
      </c>
      <c r="D22" s="1"/>
      <c r="E22" s="19">
        <v>0.185</v>
      </c>
      <c r="F22" s="1"/>
      <c r="G22" s="1"/>
      <c r="H22" s="48">
        <v>297.8</v>
      </c>
      <c r="I22" s="1"/>
      <c r="J22" s="21">
        <v>0.157</v>
      </c>
    </row>
    <row r="23" spans="1:10" ht="18.75" customHeight="1" x14ac:dyDescent="0.2">
      <c r="A23" s="1"/>
      <c r="B23" s="111" t="s">
        <v>194</v>
      </c>
      <c r="C23" s="48">
        <v>99.9</v>
      </c>
      <c r="D23" s="1"/>
      <c r="E23" s="19">
        <v>5.0999999999999997E-2</v>
      </c>
      <c r="F23" s="1"/>
      <c r="G23" s="1"/>
      <c r="H23" s="48">
        <v>130.30000000000001</v>
      </c>
      <c r="I23" s="1"/>
      <c r="J23" s="21">
        <v>6.9000000000000006E-2</v>
      </c>
    </row>
    <row r="24" spans="1:10" ht="18.75" customHeight="1" x14ac:dyDescent="0.2">
      <c r="A24" s="1"/>
      <c r="B24" s="111" t="s">
        <v>189</v>
      </c>
      <c r="C24" s="14">
        <v>1964</v>
      </c>
      <c r="D24" s="1"/>
      <c r="E24" s="46">
        <v>1</v>
      </c>
      <c r="F24" s="1"/>
      <c r="G24" s="1"/>
      <c r="H24" s="49">
        <v>1891.9</v>
      </c>
      <c r="I24" s="1"/>
      <c r="J24" s="46">
        <v>1</v>
      </c>
    </row>
    <row r="25" spans="1:10" ht="18.75" customHeight="1" x14ac:dyDescent="0.2">
      <c r="A25" s="1"/>
      <c r="B25" s="1"/>
      <c r="C25" s="8"/>
      <c r="D25" s="1"/>
      <c r="E25" s="1"/>
      <c r="F25" s="1"/>
      <c r="G25" s="1"/>
      <c r="H25" s="1"/>
      <c r="I25" s="1"/>
      <c r="J25" s="1"/>
    </row>
    <row r="26" spans="1:10" ht="18.75" customHeight="1" x14ac:dyDescent="0.2">
      <c r="A26" s="1"/>
      <c r="B26" s="6" t="s">
        <v>195</v>
      </c>
      <c r="C26" s="34">
        <v>191.4</v>
      </c>
      <c r="D26" s="1"/>
      <c r="E26" s="1"/>
      <c r="F26" s="1"/>
      <c r="G26" s="1"/>
      <c r="H26" s="34">
        <v>211.9</v>
      </c>
      <c r="I26" s="1"/>
      <c r="J26" s="1"/>
    </row>
    <row r="27" spans="1:10" ht="18.75" customHeight="1" x14ac:dyDescent="0.2">
      <c r="A27" s="1"/>
      <c r="B27" s="6" t="s">
        <v>196</v>
      </c>
      <c r="C27" s="47">
        <v>173.6</v>
      </c>
      <c r="D27" s="1"/>
      <c r="E27" s="1"/>
      <c r="F27" s="1"/>
      <c r="G27" s="1"/>
      <c r="H27" s="34">
        <v>199</v>
      </c>
      <c r="I27" s="1"/>
      <c r="J27" s="1"/>
    </row>
    <row r="28" spans="1:10" ht="18.75" customHeight="1" x14ac:dyDescent="0.2">
      <c r="A28" s="1"/>
      <c r="B28" s="1"/>
      <c r="C28" s="8"/>
      <c r="D28" s="1"/>
      <c r="E28" s="1"/>
      <c r="F28" s="1"/>
      <c r="G28" s="1"/>
      <c r="H28" s="1"/>
      <c r="I28" s="1"/>
      <c r="J28" s="1"/>
    </row>
    <row r="29" spans="1:10" ht="18.75" customHeight="1" x14ac:dyDescent="0.2">
      <c r="A29" s="127" t="s">
        <v>197</v>
      </c>
      <c r="B29" s="117"/>
      <c r="C29" s="8"/>
      <c r="D29" s="1"/>
      <c r="E29" s="1"/>
      <c r="F29" s="1"/>
      <c r="G29" s="1"/>
      <c r="H29" s="1"/>
      <c r="I29" s="1"/>
      <c r="J29" s="1"/>
    </row>
    <row r="30" spans="1:10" ht="18.75" customHeight="1" x14ac:dyDescent="0.2">
      <c r="A30" s="1"/>
      <c r="B30" s="1"/>
      <c r="C30" s="8"/>
      <c r="D30" s="1"/>
      <c r="E30" s="1"/>
      <c r="F30" s="1"/>
      <c r="G30" s="1"/>
      <c r="H30" s="1"/>
      <c r="I30" s="1"/>
      <c r="J30" s="1"/>
    </row>
    <row r="31" spans="1:10" ht="18.75" customHeight="1" x14ac:dyDescent="0.2">
      <c r="A31" s="1"/>
      <c r="B31" s="6" t="s">
        <v>198</v>
      </c>
      <c r="C31" s="8"/>
      <c r="D31" s="1"/>
      <c r="E31" s="1"/>
      <c r="F31" s="1"/>
      <c r="G31" s="1"/>
      <c r="H31" s="1"/>
      <c r="I31" s="1"/>
      <c r="J31" s="41"/>
    </row>
    <row r="32" spans="1:10" ht="18.75" customHeight="1" x14ac:dyDescent="0.2">
      <c r="A32" s="1"/>
      <c r="B32" s="74" t="s">
        <v>199</v>
      </c>
      <c r="C32" s="47">
        <v>19.3</v>
      </c>
      <c r="D32" s="1"/>
      <c r="E32" s="19">
        <v>2.1999999999999999E-2</v>
      </c>
      <c r="F32" s="1"/>
      <c r="G32" s="1"/>
      <c r="H32" s="34">
        <v>37</v>
      </c>
      <c r="I32" s="1"/>
      <c r="J32" s="19">
        <v>4.8000000000000001E-2</v>
      </c>
    </row>
    <row r="33" spans="1:10" ht="18.75" customHeight="1" x14ac:dyDescent="0.2">
      <c r="A33" s="1"/>
      <c r="B33" s="74" t="s">
        <v>200</v>
      </c>
      <c r="C33" s="48">
        <v>94.8</v>
      </c>
      <c r="D33" s="1"/>
      <c r="E33" s="19">
        <v>0.11</v>
      </c>
      <c r="F33" s="1"/>
      <c r="G33" s="1"/>
      <c r="H33" s="48">
        <v>107.6</v>
      </c>
      <c r="I33" s="1"/>
      <c r="J33" s="52">
        <v>0.14000000000000001</v>
      </c>
    </row>
    <row r="34" spans="1:10" ht="18.75" customHeight="1" x14ac:dyDescent="0.2">
      <c r="A34" s="1"/>
      <c r="B34" s="74" t="s">
        <v>201</v>
      </c>
      <c r="C34" s="48">
        <v>339.2</v>
      </c>
      <c r="D34" s="1"/>
      <c r="E34" s="19">
        <v>0.39500000000000002</v>
      </c>
      <c r="F34" s="1"/>
      <c r="G34" s="1"/>
      <c r="H34" s="48">
        <v>292.60000000000002</v>
      </c>
      <c r="I34" s="1"/>
      <c r="J34" s="52">
        <v>0.38</v>
      </c>
    </row>
    <row r="35" spans="1:10" ht="18.75" customHeight="1" x14ac:dyDescent="0.2">
      <c r="A35" s="1"/>
      <c r="B35" s="74" t="s">
        <v>202</v>
      </c>
      <c r="C35" s="48">
        <v>188.6</v>
      </c>
      <c r="D35" s="1"/>
      <c r="E35" s="19">
        <v>0.219</v>
      </c>
      <c r="F35" s="1"/>
      <c r="G35" s="1"/>
      <c r="H35" s="48">
        <v>159.80000000000001</v>
      </c>
      <c r="I35" s="1"/>
      <c r="J35" s="19">
        <v>0.20799999999999999</v>
      </c>
    </row>
    <row r="36" spans="1:10" ht="18.75" customHeight="1" x14ac:dyDescent="0.2">
      <c r="A36" s="1"/>
      <c r="B36" s="74" t="s">
        <v>194</v>
      </c>
      <c r="C36" s="48">
        <v>217.4</v>
      </c>
      <c r="D36" s="1"/>
      <c r="E36" s="19">
        <v>0.254</v>
      </c>
      <c r="F36" s="1"/>
      <c r="G36" s="1"/>
      <c r="H36" s="48">
        <v>172.5</v>
      </c>
      <c r="I36" s="1"/>
      <c r="J36" s="19">
        <v>0.224</v>
      </c>
    </row>
    <row r="37" spans="1:10" ht="18.75" customHeight="1" x14ac:dyDescent="0.2">
      <c r="A37" s="1"/>
      <c r="B37" s="3" t="s">
        <v>203</v>
      </c>
      <c r="C37" s="49">
        <v>859.3</v>
      </c>
      <c r="D37" s="1"/>
      <c r="E37" s="46">
        <v>1</v>
      </c>
      <c r="F37" s="1"/>
      <c r="G37" s="1"/>
      <c r="H37" s="49">
        <v>769.5</v>
      </c>
      <c r="I37" s="1"/>
      <c r="J37" s="46">
        <v>1</v>
      </c>
    </row>
    <row r="38" spans="1:10" ht="18.75" customHeight="1" x14ac:dyDescent="0.2">
      <c r="A38" s="1"/>
      <c r="B38" s="1"/>
      <c r="C38" s="8"/>
      <c r="D38" s="1"/>
      <c r="E38" s="1"/>
      <c r="F38" s="1"/>
      <c r="G38" s="1"/>
      <c r="H38" s="1"/>
      <c r="I38" s="1"/>
      <c r="J38" s="1"/>
    </row>
    <row r="39" spans="1:10" ht="18.75" customHeight="1" x14ac:dyDescent="0.2">
      <c r="A39" s="1"/>
      <c r="B39" s="1"/>
      <c r="C39" s="8"/>
      <c r="D39" s="1"/>
      <c r="E39" s="1"/>
      <c r="F39" s="1"/>
      <c r="G39" s="1"/>
      <c r="H39" s="1"/>
      <c r="I39" s="1"/>
      <c r="J39" s="1"/>
    </row>
    <row r="40" spans="1:10" ht="18.75" customHeight="1" x14ac:dyDescent="0.2">
      <c r="A40" s="1"/>
      <c r="B40" s="6" t="s">
        <v>204</v>
      </c>
      <c r="C40" s="8"/>
      <c r="D40" s="1"/>
      <c r="E40" s="1"/>
      <c r="F40" s="1"/>
      <c r="G40" s="6" t="s">
        <v>204</v>
      </c>
      <c r="H40" s="1"/>
      <c r="I40" s="1"/>
      <c r="J40" s="41"/>
    </row>
    <row r="41" spans="1:10" ht="18.75" customHeight="1" x14ac:dyDescent="0.2">
      <c r="A41" s="1"/>
      <c r="B41" s="111" t="s">
        <v>205</v>
      </c>
      <c r="C41" s="47">
        <v>76.099999999999994</v>
      </c>
      <c r="D41" s="1"/>
      <c r="E41" s="19">
        <v>8.8999999999999996E-2</v>
      </c>
      <c r="F41" s="1"/>
      <c r="G41" s="111" t="s">
        <v>205</v>
      </c>
      <c r="H41" s="47">
        <v>75.900000000000006</v>
      </c>
      <c r="I41" s="1"/>
      <c r="J41" s="21">
        <v>9.9000000000000005E-2</v>
      </c>
    </row>
    <row r="42" spans="1:10" ht="18.75" customHeight="1" x14ac:dyDescent="0.2">
      <c r="A42" s="1"/>
      <c r="B42" s="111" t="s">
        <v>206</v>
      </c>
      <c r="C42" s="48">
        <v>68.2</v>
      </c>
      <c r="D42" s="1"/>
      <c r="E42" s="19">
        <v>7.9000000000000001E-2</v>
      </c>
      <c r="F42" s="1"/>
      <c r="G42" s="111" t="s">
        <v>206</v>
      </c>
      <c r="H42" s="48">
        <v>70.2</v>
      </c>
      <c r="I42" s="1"/>
      <c r="J42" s="21">
        <v>9.0999999999999998E-2</v>
      </c>
    </row>
    <row r="43" spans="1:10" ht="18.75" customHeight="1" x14ac:dyDescent="0.2">
      <c r="A43" s="1"/>
      <c r="B43" s="111" t="s">
        <v>207</v>
      </c>
      <c r="C43" s="48">
        <v>56.7</v>
      </c>
      <c r="D43" s="1"/>
      <c r="E43" s="19">
        <v>6.6000000000000003E-2</v>
      </c>
      <c r="F43" s="1"/>
      <c r="G43" s="111" t="s">
        <v>208</v>
      </c>
      <c r="H43" s="48">
        <v>42.1</v>
      </c>
      <c r="I43" s="1"/>
      <c r="J43" s="21">
        <v>5.5E-2</v>
      </c>
    </row>
    <row r="44" spans="1:10" ht="18.75" customHeight="1" x14ac:dyDescent="0.2">
      <c r="A44" s="1"/>
      <c r="B44" s="111" t="s">
        <v>208</v>
      </c>
      <c r="C44" s="48">
        <v>51.5</v>
      </c>
      <c r="D44" s="1"/>
      <c r="E44" s="19">
        <v>0.06</v>
      </c>
      <c r="F44" s="1"/>
      <c r="G44" s="111" t="s">
        <v>209</v>
      </c>
      <c r="H44" s="11">
        <v>41</v>
      </c>
      <c r="I44" s="1"/>
      <c r="J44" s="21">
        <v>5.2999999999999999E-2</v>
      </c>
    </row>
    <row r="45" spans="1:10" ht="18.75" customHeight="1" x14ac:dyDescent="0.2">
      <c r="A45" s="1"/>
      <c r="B45" s="111" t="s">
        <v>210</v>
      </c>
      <c r="C45" s="11">
        <v>48</v>
      </c>
      <c r="D45" s="1"/>
      <c r="E45" s="19">
        <v>5.6000000000000001E-2</v>
      </c>
      <c r="F45" s="1"/>
      <c r="G45" s="111" t="s">
        <v>207</v>
      </c>
      <c r="H45" s="48">
        <v>40.799999999999997</v>
      </c>
      <c r="I45" s="1"/>
      <c r="J45" s="21">
        <v>5.2999999999999999E-2</v>
      </c>
    </row>
    <row r="46" spans="1:10" ht="18.75" customHeight="1" x14ac:dyDescent="0.2">
      <c r="A46" s="1"/>
      <c r="B46" s="111" t="s">
        <v>209</v>
      </c>
      <c r="C46" s="48">
        <v>39.799999999999997</v>
      </c>
      <c r="D46" s="1"/>
      <c r="E46" s="19">
        <v>4.5999999999999999E-2</v>
      </c>
      <c r="F46" s="1"/>
      <c r="G46" s="111" t="s">
        <v>211</v>
      </c>
      <c r="H46" s="48">
        <v>21.3</v>
      </c>
      <c r="I46" s="1"/>
      <c r="J46" s="21">
        <v>2.8000000000000001E-2</v>
      </c>
    </row>
    <row r="47" spans="1:10" ht="18.75" customHeight="1" x14ac:dyDescent="0.2">
      <c r="A47" s="1"/>
      <c r="B47" s="111" t="s">
        <v>212</v>
      </c>
      <c r="C47" s="48">
        <v>31.4</v>
      </c>
      <c r="D47" s="1"/>
      <c r="E47" s="19">
        <v>3.6999999999999998E-2</v>
      </c>
      <c r="F47" s="1"/>
      <c r="G47" s="111" t="s">
        <v>213</v>
      </c>
      <c r="H47" s="48">
        <v>19.899999999999999</v>
      </c>
      <c r="I47" s="1"/>
      <c r="J47" s="21">
        <v>2.5999999999999999E-2</v>
      </c>
    </row>
    <row r="48" spans="1:10" ht="18.75" customHeight="1" x14ac:dyDescent="0.2">
      <c r="A48" s="1"/>
      <c r="B48" s="111" t="s">
        <v>211</v>
      </c>
      <c r="C48" s="48">
        <v>25.5</v>
      </c>
      <c r="D48" s="1"/>
      <c r="E48" s="19">
        <v>0.03</v>
      </c>
      <c r="F48" s="1"/>
      <c r="G48" s="111" t="s">
        <v>214</v>
      </c>
      <c r="H48" s="48">
        <v>19.600000000000001</v>
      </c>
      <c r="I48" s="1"/>
      <c r="J48" s="21">
        <v>2.5000000000000001E-2</v>
      </c>
    </row>
    <row r="49" spans="1:10" ht="18.75" customHeight="1" x14ac:dyDescent="0.2">
      <c r="A49" s="1"/>
      <c r="B49" s="111" t="s">
        <v>215</v>
      </c>
      <c r="C49" s="48">
        <v>20.8</v>
      </c>
      <c r="D49" s="1"/>
      <c r="E49" s="19">
        <v>2.4E-2</v>
      </c>
      <c r="F49" s="1"/>
      <c r="G49" s="111" t="s">
        <v>216</v>
      </c>
      <c r="H49" s="48">
        <v>18.600000000000001</v>
      </c>
      <c r="I49" s="1"/>
      <c r="J49" s="21">
        <v>2.4E-2</v>
      </c>
    </row>
    <row r="50" spans="1:10" ht="18.75" customHeight="1" x14ac:dyDescent="0.2">
      <c r="A50" s="1"/>
      <c r="B50" s="111" t="s">
        <v>213</v>
      </c>
      <c r="C50" s="48">
        <v>19.899999999999999</v>
      </c>
      <c r="D50" s="1"/>
      <c r="E50" s="19">
        <v>2.3E-2</v>
      </c>
      <c r="F50" s="1"/>
      <c r="G50" s="111" t="s">
        <v>217</v>
      </c>
      <c r="H50" s="48">
        <v>16.2</v>
      </c>
      <c r="I50" s="1"/>
      <c r="J50" s="21">
        <v>2.1000000000000001E-2</v>
      </c>
    </row>
    <row r="51" spans="1:10" ht="18.75" customHeight="1" x14ac:dyDescent="0.2">
      <c r="A51" s="1"/>
      <c r="B51" s="1"/>
      <c r="D51" s="1"/>
      <c r="E51" s="1"/>
      <c r="F51" s="1"/>
      <c r="G51" s="1"/>
      <c r="H51" s="1"/>
      <c r="I51" s="1"/>
      <c r="J51" s="1"/>
    </row>
    <row r="52" spans="1:10" ht="18.75" customHeight="1" x14ac:dyDescent="0.2">
      <c r="A52" s="1"/>
      <c r="B52" s="1"/>
      <c r="C52" s="8"/>
      <c r="D52" s="1"/>
      <c r="E52" s="1"/>
      <c r="F52" s="1"/>
      <c r="G52" s="1"/>
      <c r="H52" s="1"/>
      <c r="I52" s="1"/>
      <c r="J52" s="1"/>
    </row>
    <row r="53" spans="1:10" ht="18.75" customHeight="1" x14ac:dyDescent="0.2">
      <c r="A53" s="1"/>
      <c r="B53" s="6" t="s">
        <v>190</v>
      </c>
      <c r="C53" s="8"/>
      <c r="D53" s="1"/>
      <c r="E53" s="1"/>
      <c r="F53" s="1"/>
      <c r="G53" s="1"/>
      <c r="H53" s="1"/>
      <c r="I53" s="1"/>
      <c r="J53" s="41"/>
    </row>
    <row r="54" spans="1:10" ht="18.75" customHeight="1" x14ac:dyDescent="0.2">
      <c r="A54" s="1"/>
      <c r="B54" s="111" t="s">
        <v>191</v>
      </c>
      <c r="C54" s="47">
        <v>71.3</v>
      </c>
      <c r="D54" s="1"/>
      <c r="E54" s="19">
        <v>8.3000000000000004E-2</v>
      </c>
      <c r="F54" s="1"/>
      <c r="G54" s="1"/>
      <c r="H54" s="47">
        <v>71.2</v>
      </c>
      <c r="I54" s="1"/>
      <c r="J54" s="21">
        <v>9.2999999999999999E-2</v>
      </c>
    </row>
    <row r="55" spans="1:10" ht="18.75" customHeight="1" x14ac:dyDescent="0.2">
      <c r="A55" s="1"/>
      <c r="B55" s="111" t="s">
        <v>192</v>
      </c>
      <c r="C55" s="48">
        <v>579.1</v>
      </c>
      <c r="D55" s="1"/>
      <c r="E55" s="19">
        <v>0.67400000000000004</v>
      </c>
      <c r="F55" s="1"/>
      <c r="G55" s="1"/>
      <c r="H55" s="48">
        <v>539.6</v>
      </c>
      <c r="I55" s="1"/>
      <c r="J55" s="21">
        <v>0.70099999999999996</v>
      </c>
    </row>
    <row r="56" spans="1:10" ht="18.75" customHeight="1" x14ac:dyDescent="0.2">
      <c r="A56" s="1"/>
      <c r="B56" s="111" t="s">
        <v>193</v>
      </c>
      <c r="C56" s="48">
        <v>185.6</v>
      </c>
      <c r="D56" s="1"/>
      <c r="E56" s="19">
        <v>0.216</v>
      </c>
      <c r="F56" s="1"/>
      <c r="G56" s="1"/>
      <c r="H56" s="48">
        <v>117.8</v>
      </c>
      <c r="I56" s="1"/>
      <c r="J56" s="21">
        <v>0.153</v>
      </c>
    </row>
    <row r="57" spans="1:10" ht="18.75" customHeight="1" x14ac:dyDescent="0.2">
      <c r="A57" s="1"/>
      <c r="B57" s="111" t="s">
        <v>194</v>
      </c>
      <c r="C57" s="48">
        <v>23.3</v>
      </c>
      <c r="D57" s="1"/>
      <c r="E57" s="19">
        <v>2.7E-2</v>
      </c>
      <c r="F57" s="1"/>
      <c r="G57" s="1"/>
      <c r="H57" s="48">
        <v>40.9</v>
      </c>
      <c r="I57" s="1"/>
      <c r="J57" s="21">
        <v>5.2999999999999999E-2</v>
      </c>
    </row>
    <row r="58" spans="1:10" ht="18.75" customHeight="1" x14ac:dyDescent="0.2">
      <c r="A58" s="1"/>
      <c r="B58" s="3" t="s">
        <v>203</v>
      </c>
      <c r="C58" s="49">
        <v>859.3</v>
      </c>
      <c r="D58" s="1"/>
      <c r="E58" s="46">
        <v>1</v>
      </c>
      <c r="F58" s="1"/>
      <c r="G58" s="1"/>
      <c r="H58" s="49">
        <v>769.5</v>
      </c>
      <c r="I58" s="1"/>
      <c r="J58" s="46">
        <v>1</v>
      </c>
    </row>
    <row r="59" spans="1:10" ht="18.75" customHeight="1" x14ac:dyDescent="0.2">
      <c r="A59" s="1"/>
      <c r="B59" s="1"/>
      <c r="C59" s="1"/>
      <c r="D59" s="1"/>
      <c r="E59" s="1"/>
      <c r="F59" s="1"/>
      <c r="G59" s="1"/>
      <c r="H59" s="1"/>
      <c r="I59" s="1"/>
      <c r="J59" s="1"/>
    </row>
    <row r="60" spans="1:10" ht="18.75" customHeight="1" x14ac:dyDescent="0.2">
      <c r="A60" s="1"/>
      <c r="B60" s="1"/>
      <c r="C60" s="1"/>
      <c r="D60" s="1"/>
      <c r="E60" s="1"/>
      <c r="F60" s="1"/>
      <c r="G60" s="1"/>
      <c r="H60" s="1"/>
      <c r="I60" s="1"/>
      <c r="J60" s="1"/>
    </row>
    <row r="61" spans="1:10" ht="24.95" customHeight="1" x14ac:dyDescent="0.2">
      <c r="A61" s="125" t="s">
        <v>218</v>
      </c>
      <c r="B61" s="117"/>
      <c r="C61" s="117"/>
      <c r="D61" s="117"/>
      <c r="E61" s="117"/>
      <c r="F61" s="117"/>
      <c r="G61" s="117"/>
      <c r="H61" s="121"/>
      <c r="I61" s="121"/>
      <c r="J61" s="121"/>
    </row>
    <row r="62" spans="1:10" ht="24.95" customHeight="1" x14ac:dyDescent="0.2">
      <c r="A62" s="125" t="s">
        <v>219</v>
      </c>
      <c r="B62" s="117"/>
      <c r="C62" s="117"/>
      <c r="D62" s="117"/>
      <c r="E62" s="117"/>
      <c r="F62" s="117"/>
      <c r="G62" s="117"/>
      <c r="H62" s="121"/>
      <c r="I62" s="121"/>
      <c r="J62" s="121"/>
    </row>
    <row r="63" spans="1:10" ht="18.75" customHeight="1" x14ac:dyDescent="0.2">
      <c r="A63" s="1"/>
      <c r="B63" s="1"/>
      <c r="C63" s="1"/>
      <c r="D63" s="1"/>
      <c r="E63" s="1"/>
      <c r="F63" s="1"/>
      <c r="G63" s="1"/>
      <c r="H63" s="1"/>
      <c r="I63" s="1"/>
      <c r="J63" s="1"/>
    </row>
    <row r="64" spans="1:10" ht="18.75" customHeight="1" x14ac:dyDescent="0.2"/>
    <row r="65" spans="8:8" ht="18.75" customHeight="1" x14ac:dyDescent="0.2"/>
    <row r="66" spans="8:8" ht="18.75" customHeight="1" x14ac:dyDescent="0.2"/>
    <row r="67" spans="8:8" ht="18.75" customHeight="1" x14ac:dyDescent="0.2"/>
    <row r="68" spans="8:8" ht="18.75" customHeight="1" x14ac:dyDescent="0.2">
      <c r="H68" s="75"/>
    </row>
    <row r="69" spans="8:8" ht="18.75" customHeight="1" x14ac:dyDescent="0.2"/>
    <row r="70" spans="8:8" ht="18.75" customHeight="1" x14ac:dyDescent="0.2"/>
    <row r="71" spans="8:8" ht="18.75" customHeight="1" x14ac:dyDescent="0.2"/>
    <row r="72" spans="8:8" ht="18.75" customHeight="1" x14ac:dyDescent="0.2"/>
    <row r="73" spans="8:8" ht="18.75" customHeight="1" x14ac:dyDescent="0.2"/>
    <row r="74" spans="8:8" ht="18.75" customHeight="1" x14ac:dyDescent="0.2"/>
    <row r="75" spans="8:8" ht="18.75" customHeight="1" x14ac:dyDescent="0.2"/>
    <row r="76" spans="8:8" ht="18.75" customHeight="1" x14ac:dyDescent="0.2"/>
    <row r="77" spans="8:8" ht="18.75" customHeight="1" x14ac:dyDescent="0.2"/>
    <row r="78" spans="8:8" ht="18.75" customHeight="1" x14ac:dyDescent="0.2"/>
    <row r="79" spans="8:8" ht="18.75" customHeight="1" x14ac:dyDescent="0.2"/>
    <row r="80" spans="8:8"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15">
    <mergeCell ref="A15:B15"/>
    <mergeCell ref="A16:B16"/>
    <mergeCell ref="A29:B29"/>
    <mergeCell ref="A61:J61"/>
    <mergeCell ref="A62:J62"/>
    <mergeCell ref="A10:B10"/>
    <mergeCell ref="A11:B11"/>
    <mergeCell ref="A12:B12"/>
    <mergeCell ref="A13:B13"/>
    <mergeCell ref="A14:B14"/>
    <mergeCell ref="A1:J1"/>
    <mergeCell ref="A2:J2"/>
    <mergeCell ref="A3:J3"/>
    <mergeCell ref="A6:B6"/>
    <mergeCell ref="A8:B8"/>
  </mergeCells>
  <printOptions horizontalCentered="1"/>
  <pageMargins left="0.7" right="0.7" top="0.75" bottom="0.75" header="0.3" footer="0.3"/>
  <pageSetup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workbookViewId="0">
      <selection activeCell="A4" sqref="A4"/>
    </sheetView>
  </sheetViews>
  <sheetFormatPr defaultColWidth="21.5" defaultRowHeight="12.75" x14ac:dyDescent="0.2"/>
  <cols>
    <col min="1" max="1" width="33.83203125" bestFit="1" customWidth="1"/>
    <col min="2" max="2" width="0.6640625" customWidth="1"/>
    <col min="4" max="4" width="0.6640625" customWidth="1"/>
    <col min="6" max="6" width="0.6640625" customWidth="1"/>
    <col min="8" max="8" width="0.6640625" customWidth="1"/>
    <col min="10" max="10" width="0.6640625" customWidth="1"/>
  </cols>
  <sheetData>
    <row r="1" spans="1:26" ht="18.75" customHeight="1" x14ac:dyDescent="0.2">
      <c r="A1" s="118" t="s">
        <v>0</v>
      </c>
      <c r="B1" s="117"/>
      <c r="C1" s="117"/>
      <c r="D1" s="117"/>
      <c r="E1" s="117"/>
      <c r="F1" s="117"/>
      <c r="G1" s="117"/>
      <c r="H1" s="117"/>
      <c r="I1" s="117"/>
      <c r="J1" s="117"/>
      <c r="K1" s="117"/>
      <c r="L1" s="1"/>
      <c r="M1" s="1"/>
      <c r="N1" s="1"/>
      <c r="O1" s="1"/>
      <c r="P1" s="1"/>
      <c r="Q1" s="1"/>
      <c r="R1" s="1"/>
      <c r="S1" s="1"/>
      <c r="T1" s="1"/>
      <c r="U1" s="1"/>
      <c r="V1" s="1"/>
      <c r="W1" s="1"/>
      <c r="X1" s="1"/>
      <c r="Y1" s="1"/>
      <c r="Z1" s="1"/>
    </row>
    <row r="2" spans="1:26" ht="18.75" customHeight="1" x14ac:dyDescent="0.2">
      <c r="A2" s="118" t="s">
        <v>220</v>
      </c>
      <c r="B2" s="117"/>
      <c r="C2" s="117"/>
      <c r="D2" s="117"/>
      <c r="E2" s="117"/>
      <c r="F2" s="117"/>
      <c r="G2" s="117"/>
      <c r="H2" s="117"/>
      <c r="I2" s="117"/>
      <c r="J2" s="117"/>
      <c r="K2" s="117"/>
      <c r="L2" s="1"/>
      <c r="M2" s="1"/>
      <c r="N2" s="1"/>
      <c r="O2" s="1"/>
      <c r="P2" s="1"/>
      <c r="Q2" s="1"/>
      <c r="R2" s="1"/>
      <c r="S2" s="1"/>
      <c r="T2" s="1"/>
      <c r="U2" s="1"/>
      <c r="V2" s="1"/>
      <c r="W2" s="1"/>
      <c r="X2" s="1"/>
      <c r="Y2" s="1"/>
      <c r="Z2" s="1"/>
    </row>
    <row r="3" spans="1:26" ht="18.75" customHeight="1" x14ac:dyDescent="0.2">
      <c r="A3" s="119" t="s">
        <v>2</v>
      </c>
      <c r="B3" s="117"/>
      <c r="C3" s="117"/>
      <c r="D3" s="117"/>
      <c r="E3" s="117"/>
      <c r="F3" s="117"/>
      <c r="G3" s="117"/>
      <c r="H3" s="117"/>
      <c r="I3" s="117"/>
      <c r="J3" s="117"/>
      <c r="K3" s="117"/>
      <c r="L3" s="1"/>
      <c r="M3" s="1"/>
      <c r="N3" s="1"/>
      <c r="O3" s="1"/>
      <c r="P3" s="1"/>
      <c r="Q3" s="1"/>
      <c r="R3" s="1"/>
      <c r="S3" s="1"/>
      <c r="T3" s="1"/>
      <c r="U3" s="1"/>
      <c r="V3" s="1"/>
      <c r="W3" s="1"/>
      <c r="X3" s="1"/>
      <c r="Y3" s="1"/>
      <c r="Z3" s="1"/>
    </row>
    <row r="4" spans="1:26" ht="18.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8.75" customHeight="1" x14ac:dyDescent="0.2">
      <c r="A5" s="4" t="s">
        <v>106</v>
      </c>
      <c r="B5" s="1"/>
      <c r="C5" s="1"/>
      <c r="D5" s="1"/>
      <c r="E5" s="1"/>
      <c r="F5" s="1"/>
      <c r="G5" s="1"/>
      <c r="H5" s="1"/>
      <c r="I5" s="1"/>
      <c r="J5" s="1"/>
      <c r="K5" s="1"/>
      <c r="L5" s="1"/>
      <c r="M5" s="1"/>
      <c r="N5" s="1"/>
      <c r="O5" s="1"/>
      <c r="P5" s="1"/>
      <c r="Q5" s="1"/>
      <c r="R5" s="1"/>
      <c r="S5" s="1"/>
      <c r="T5" s="1"/>
      <c r="U5" s="1"/>
      <c r="V5" s="1"/>
      <c r="W5" s="1"/>
      <c r="X5" s="1"/>
      <c r="Y5" s="1"/>
      <c r="Z5" s="1"/>
    </row>
    <row r="6" spans="1:26" ht="18.75" customHeight="1" x14ac:dyDescent="0.2">
      <c r="A6" s="1"/>
      <c r="B6" s="1"/>
      <c r="C6" s="76">
        <v>41729</v>
      </c>
      <c r="D6" s="1"/>
      <c r="E6" s="76">
        <v>41820</v>
      </c>
      <c r="F6" s="1"/>
      <c r="G6" s="76">
        <v>41912</v>
      </c>
      <c r="H6" s="1"/>
      <c r="I6" s="76">
        <v>42004</v>
      </c>
      <c r="J6" s="1"/>
      <c r="K6" s="76">
        <v>42094</v>
      </c>
      <c r="L6" s="1"/>
      <c r="M6" s="1"/>
      <c r="N6" s="1"/>
      <c r="O6" s="1"/>
      <c r="P6" s="1"/>
      <c r="Q6" s="1"/>
      <c r="R6" s="1"/>
      <c r="S6" s="1"/>
      <c r="T6" s="1"/>
      <c r="U6" s="1"/>
      <c r="V6" s="1"/>
      <c r="W6" s="1"/>
      <c r="X6" s="1"/>
      <c r="Y6" s="1"/>
      <c r="Z6" s="1"/>
    </row>
    <row r="7" spans="1:26" ht="18.75" customHeight="1" x14ac:dyDescent="0.2">
      <c r="A7" s="54" t="s">
        <v>221</v>
      </c>
      <c r="B7" s="1"/>
      <c r="C7" s="1"/>
      <c r="D7" s="1"/>
      <c r="E7" s="1"/>
      <c r="F7" s="1"/>
      <c r="G7" s="1"/>
      <c r="H7" s="1"/>
      <c r="I7" s="1"/>
      <c r="J7" s="1"/>
      <c r="K7" s="1"/>
      <c r="L7" s="1"/>
      <c r="M7" s="1"/>
      <c r="N7" s="1"/>
      <c r="O7" s="1"/>
      <c r="P7" s="1"/>
      <c r="Q7" s="1"/>
      <c r="R7" s="1"/>
      <c r="S7" s="1"/>
      <c r="T7" s="1"/>
      <c r="U7" s="1"/>
      <c r="V7" s="1"/>
      <c r="W7" s="1"/>
      <c r="X7" s="1"/>
      <c r="Y7" s="1"/>
      <c r="Z7" s="1"/>
    </row>
    <row r="8" spans="1:26" ht="18.75" customHeight="1" x14ac:dyDescent="0.2">
      <c r="A8" s="6" t="s">
        <v>222</v>
      </c>
      <c r="B8" s="1"/>
      <c r="C8" s="1"/>
      <c r="D8" s="1"/>
      <c r="E8" s="1"/>
      <c r="F8" s="1"/>
      <c r="G8" s="1"/>
      <c r="H8" s="1"/>
      <c r="I8" s="1"/>
      <c r="J8" s="1"/>
      <c r="K8" s="1"/>
      <c r="L8" s="1"/>
      <c r="M8" s="1"/>
      <c r="N8" s="1"/>
      <c r="O8" s="1"/>
      <c r="P8" s="1"/>
      <c r="Q8" s="1"/>
      <c r="R8" s="1"/>
      <c r="S8" s="1"/>
      <c r="T8" s="1"/>
      <c r="U8" s="1"/>
      <c r="V8" s="1"/>
      <c r="W8" s="1"/>
      <c r="X8" s="1"/>
      <c r="Y8" s="1"/>
      <c r="Z8" s="1"/>
    </row>
    <row r="9" spans="1:26" ht="18.75" customHeight="1" x14ac:dyDescent="0.2">
      <c r="A9" s="111" t="s">
        <v>223</v>
      </c>
      <c r="B9" s="1"/>
      <c r="C9" s="47">
        <v>14.5</v>
      </c>
      <c r="D9" s="18"/>
      <c r="E9" s="47">
        <v>14.8</v>
      </c>
      <c r="F9" s="18"/>
      <c r="G9" s="47">
        <v>14.5</v>
      </c>
      <c r="H9" s="18"/>
      <c r="I9" s="34">
        <v>15</v>
      </c>
      <c r="J9" s="18"/>
      <c r="K9" s="47">
        <v>15.2</v>
      </c>
      <c r="L9" s="1"/>
      <c r="M9" s="1"/>
      <c r="N9" s="1"/>
      <c r="O9" s="1"/>
      <c r="P9" s="1"/>
      <c r="Q9" s="1"/>
      <c r="R9" s="1"/>
      <c r="S9" s="1"/>
      <c r="T9" s="1"/>
      <c r="U9" s="1"/>
      <c r="V9" s="1"/>
      <c r="W9" s="1"/>
      <c r="X9" s="1"/>
      <c r="Y9" s="1"/>
      <c r="Z9" s="1"/>
    </row>
    <row r="10" spans="1:26" ht="18.75" customHeight="1" x14ac:dyDescent="0.2">
      <c r="A10" s="111" t="s">
        <v>224</v>
      </c>
      <c r="B10" s="1"/>
      <c r="C10" s="48">
        <v>0.9</v>
      </c>
      <c r="D10" s="18"/>
      <c r="E10" s="48">
        <v>3.1</v>
      </c>
      <c r="F10" s="18"/>
      <c r="G10" s="48">
        <v>1.6</v>
      </c>
      <c r="H10" s="18"/>
      <c r="I10" s="48">
        <v>-0.1</v>
      </c>
      <c r="J10" s="18"/>
      <c r="K10" s="48">
        <v>-2.2999999999999998</v>
      </c>
      <c r="L10" s="1"/>
      <c r="M10" s="1"/>
      <c r="N10" s="1"/>
      <c r="O10" s="1"/>
      <c r="P10" s="1"/>
      <c r="Q10" s="1"/>
      <c r="R10" s="1"/>
      <c r="S10" s="1"/>
      <c r="T10" s="1"/>
      <c r="U10" s="1"/>
      <c r="V10" s="1"/>
      <c r="W10" s="1"/>
      <c r="X10" s="1"/>
      <c r="Y10" s="1"/>
      <c r="Z10" s="1"/>
    </row>
    <row r="11" spans="1:26" ht="18.75" customHeight="1" x14ac:dyDescent="0.2">
      <c r="A11" s="6" t="s">
        <v>189</v>
      </c>
      <c r="B11" s="1"/>
      <c r="C11" s="70">
        <v>15.4</v>
      </c>
      <c r="D11" s="13"/>
      <c r="E11" s="70">
        <v>17.899999999999999</v>
      </c>
      <c r="F11" s="13"/>
      <c r="G11" s="70">
        <v>16.100000000000001</v>
      </c>
      <c r="H11" s="13"/>
      <c r="I11" s="70">
        <v>14.9</v>
      </c>
      <c r="J11" s="13"/>
      <c r="K11" s="70">
        <v>12.9</v>
      </c>
      <c r="L11" s="1"/>
      <c r="M11" s="1"/>
      <c r="N11" s="1"/>
      <c r="O11" s="1"/>
      <c r="P11" s="1"/>
      <c r="Q11" s="1"/>
      <c r="R11" s="1"/>
      <c r="S11" s="1"/>
      <c r="T11" s="1"/>
      <c r="U11" s="1"/>
      <c r="V11" s="1"/>
      <c r="W11" s="1"/>
      <c r="X11" s="1"/>
      <c r="Y11" s="1"/>
      <c r="Z11" s="1"/>
    </row>
    <row r="12" spans="1:26" ht="18.75" customHeight="1" x14ac:dyDescent="0.2">
      <c r="A12" s="6" t="s">
        <v>225</v>
      </c>
      <c r="B12" s="1"/>
      <c r="C12" s="48">
        <v>1.4</v>
      </c>
      <c r="D12" s="18"/>
      <c r="E12" s="48">
        <v>1.7</v>
      </c>
      <c r="F12" s="18"/>
      <c r="G12" s="48">
        <v>1.6</v>
      </c>
      <c r="H12" s="18"/>
      <c r="I12" s="11">
        <v>1.5</v>
      </c>
      <c r="J12" s="18"/>
      <c r="K12" s="11">
        <v>1.6</v>
      </c>
      <c r="L12" s="1"/>
      <c r="M12" s="1"/>
      <c r="N12" s="1"/>
      <c r="O12" s="1"/>
      <c r="P12" s="1"/>
      <c r="Q12" s="1"/>
      <c r="R12" s="1"/>
      <c r="S12" s="1"/>
      <c r="T12" s="1"/>
      <c r="U12" s="1"/>
      <c r="V12" s="1"/>
      <c r="W12" s="1"/>
      <c r="X12" s="1"/>
      <c r="Y12" s="1"/>
      <c r="Z12" s="1"/>
    </row>
    <row r="13" spans="1:26" ht="18.75" customHeight="1" x14ac:dyDescent="0.2">
      <c r="A13" s="6" t="s">
        <v>194</v>
      </c>
      <c r="B13" s="1"/>
      <c r="C13" s="35">
        <v>1.3</v>
      </c>
      <c r="D13" s="18"/>
      <c r="E13" s="35">
        <v>1.4</v>
      </c>
      <c r="F13" s="18"/>
      <c r="G13" s="35">
        <v>1.7</v>
      </c>
      <c r="H13" s="18"/>
      <c r="I13" s="12">
        <v>1.8</v>
      </c>
      <c r="J13" s="18"/>
      <c r="K13" s="12">
        <v>1.4</v>
      </c>
      <c r="L13" s="1"/>
      <c r="M13" s="1"/>
      <c r="N13" s="1"/>
      <c r="O13" s="1"/>
      <c r="P13" s="1"/>
      <c r="Q13" s="1"/>
      <c r="R13" s="1"/>
      <c r="S13" s="1"/>
      <c r="T13" s="1"/>
      <c r="U13" s="1"/>
      <c r="V13" s="1"/>
      <c r="W13" s="1"/>
      <c r="X13" s="1"/>
      <c r="Y13" s="1"/>
      <c r="Z13" s="1"/>
    </row>
    <row r="14" spans="1:26" ht="18.75" customHeight="1" x14ac:dyDescent="0.2">
      <c r="A14" s="113" t="s">
        <v>226</v>
      </c>
      <c r="B14" s="1"/>
      <c r="C14" s="48">
        <v>18.100000000000001</v>
      </c>
      <c r="D14" s="11"/>
      <c r="E14" s="11">
        <v>21</v>
      </c>
      <c r="F14" s="11"/>
      <c r="G14" s="48">
        <v>19.399999999999999</v>
      </c>
      <c r="H14" s="11"/>
      <c r="I14" s="48">
        <v>18.2</v>
      </c>
      <c r="J14" s="11"/>
      <c r="K14" s="48">
        <v>15.9</v>
      </c>
      <c r="L14" s="1"/>
      <c r="M14" s="1"/>
      <c r="N14" s="1"/>
      <c r="O14" s="1"/>
      <c r="P14" s="1"/>
      <c r="Q14" s="1"/>
      <c r="R14" s="1"/>
      <c r="S14" s="1"/>
      <c r="T14" s="1"/>
      <c r="U14" s="1"/>
      <c r="V14" s="1"/>
      <c r="W14" s="1"/>
      <c r="X14" s="1"/>
      <c r="Y14" s="1"/>
      <c r="Z14" s="1"/>
    </row>
    <row r="15" spans="1:26" ht="18.75" customHeight="1" x14ac:dyDescent="0.2">
      <c r="A15" s="101" t="s">
        <v>227</v>
      </c>
      <c r="B15" s="1"/>
      <c r="C15" s="35">
        <v>0.5</v>
      </c>
      <c r="D15" s="18"/>
      <c r="E15" s="35">
        <v>0.5</v>
      </c>
      <c r="F15" s="18"/>
      <c r="G15" s="35">
        <v>0.5</v>
      </c>
      <c r="H15" s="18"/>
      <c r="I15" s="12">
        <v>0.5</v>
      </c>
      <c r="J15" s="18"/>
      <c r="K15" s="12">
        <v>0.5</v>
      </c>
      <c r="L15" s="1"/>
      <c r="M15" s="1"/>
      <c r="N15" s="1"/>
      <c r="O15" s="1"/>
      <c r="P15" s="1"/>
      <c r="Q15" s="1"/>
      <c r="R15" s="1"/>
      <c r="S15" s="1"/>
      <c r="T15" s="1"/>
      <c r="U15" s="1"/>
      <c r="V15" s="1"/>
      <c r="W15" s="1"/>
      <c r="X15" s="1"/>
      <c r="Y15" s="1"/>
      <c r="Z15" s="1"/>
    </row>
    <row r="16" spans="1:26" ht="18.75" customHeight="1" x14ac:dyDescent="0.2">
      <c r="A16" s="101" t="s">
        <v>10</v>
      </c>
      <c r="B16" s="1"/>
      <c r="C16" s="71">
        <v>17.600000000000001</v>
      </c>
      <c r="D16" s="67"/>
      <c r="E16" s="71">
        <v>20.5</v>
      </c>
      <c r="F16" s="67"/>
      <c r="G16" s="71">
        <v>18.899999999999999</v>
      </c>
      <c r="H16" s="67"/>
      <c r="I16" s="71">
        <v>17.7</v>
      </c>
      <c r="J16" s="67"/>
      <c r="K16" s="71">
        <v>15.4</v>
      </c>
      <c r="L16" s="1"/>
      <c r="M16" s="1"/>
      <c r="N16" s="1"/>
      <c r="O16" s="1"/>
      <c r="P16" s="1"/>
      <c r="Q16" s="1"/>
      <c r="R16" s="1"/>
      <c r="S16" s="1"/>
      <c r="T16" s="1"/>
      <c r="U16" s="1"/>
      <c r="V16" s="1"/>
      <c r="W16" s="1"/>
      <c r="X16" s="1"/>
      <c r="Y16" s="1"/>
      <c r="Z16" s="1"/>
    </row>
    <row r="17" spans="1:26" ht="18.75" customHeight="1" x14ac:dyDescent="0.2">
      <c r="A17" s="1"/>
      <c r="B17" s="1"/>
      <c r="C17" s="18"/>
      <c r="D17" s="18"/>
      <c r="E17" s="18"/>
      <c r="F17" s="18"/>
      <c r="G17" s="18"/>
      <c r="H17" s="18"/>
      <c r="I17" s="18"/>
      <c r="J17" s="18"/>
      <c r="K17" s="18"/>
      <c r="L17" s="1"/>
      <c r="M17" s="1"/>
      <c r="N17" s="1"/>
      <c r="O17" s="1"/>
      <c r="P17" s="1"/>
      <c r="Q17" s="1"/>
      <c r="R17" s="1"/>
      <c r="S17" s="1"/>
      <c r="T17" s="1"/>
      <c r="U17" s="1"/>
      <c r="V17" s="1"/>
      <c r="W17" s="1"/>
      <c r="X17" s="1"/>
      <c r="Y17" s="1"/>
      <c r="Z17" s="1"/>
    </row>
    <row r="18" spans="1:26" ht="18.75" customHeight="1" x14ac:dyDescent="0.2">
      <c r="A18" s="54" t="s">
        <v>228</v>
      </c>
      <c r="B18" s="1"/>
      <c r="C18" s="18"/>
      <c r="D18" s="18"/>
      <c r="E18" s="18"/>
      <c r="F18" s="18"/>
      <c r="G18" s="18"/>
      <c r="H18" s="18"/>
      <c r="I18" s="18"/>
      <c r="J18" s="18"/>
      <c r="K18" s="18"/>
      <c r="L18" s="1"/>
      <c r="M18" s="1"/>
      <c r="N18" s="1"/>
      <c r="O18" s="1"/>
      <c r="P18" s="1"/>
      <c r="Q18" s="1"/>
      <c r="R18" s="1"/>
      <c r="S18" s="1"/>
      <c r="T18" s="1"/>
      <c r="U18" s="1"/>
      <c r="V18" s="1"/>
      <c r="W18" s="1"/>
      <c r="X18" s="1"/>
      <c r="Y18" s="1"/>
      <c r="Z18" s="1"/>
    </row>
    <row r="19" spans="1:26" ht="18.75" customHeight="1" x14ac:dyDescent="0.2">
      <c r="A19" s="6" t="s">
        <v>222</v>
      </c>
      <c r="B19" s="1"/>
      <c r="C19" s="18"/>
      <c r="D19" s="18"/>
      <c r="E19" s="18"/>
      <c r="F19" s="18"/>
      <c r="G19" s="18"/>
      <c r="H19" s="18"/>
      <c r="I19" s="18"/>
      <c r="J19" s="18"/>
      <c r="K19" s="18"/>
      <c r="L19" s="1"/>
      <c r="M19" s="1"/>
      <c r="N19" s="1"/>
      <c r="O19" s="1"/>
      <c r="P19" s="1"/>
      <c r="Q19" s="1"/>
      <c r="R19" s="1"/>
      <c r="S19" s="1"/>
      <c r="T19" s="1"/>
      <c r="U19" s="1"/>
      <c r="V19" s="1"/>
      <c r="W19" s="1"/>
      <c r="X19" s="1"/>
      <c r="Y19" s="1"/>
      <c r="Z19" s="1"/>
    </row>
    <row r="20" spans="1:26" ht="18.75" customHeight="1" x14ac:dyDescent="0.2">
      <c r="A20" s="111" t="s">
        <v>223</v>
      </c>
      <c r="B20" s="1"/>
      <c r="C20" s="47">
        <v>14.5</v>
      </c>
      <c r="D20" s="18"/>
      <c r="E20" s="47">
        <v>29.3</v>
      </c>
      <c r="F20" s="11"/>
      <c r="G20" s="47">
        <v>43.8</v>
      </c>
      <c r="H20" s="11"/>
      <c r="I20" s="47">
        <v>58.8</v>
      </c>
      <c r="J20" s="11"/>
      <c r="K20" s="47">
        <v>15.2</v>
      </c>
      <c r="L20" s="1"/>
      <c r="M20" s="1"/>
      <c r="N20" s="1"/>
      <c r="O20" s="1"/>
      <c r="P20" s="1"/>
      <c r="Q20" s="1"/>
      <c r="R20" s="1"/>
      <c r="S20" s="1"/>
      <c r="T20" s="1"/>
      <c r="U20" s="1"/>
      <c r="V20" s="1"/>
      <c r="W20" s="1"/>
      <c r="X20" s="1"/>
      <c r="Y20" s="1"/>
      <c r="Z20" s="1"/>
    </row>
    <row r="21" spans="1:26" ht="18.75" customHeight="1" x14ac:dyDescent="0.2">
      <c r="A21" s="111" t="s">
        <v>224</v>
      </c>
      <c r="B21" s="1"/>
      <c r="C21" s="48">
        <v>0.9</v>
      </c>
      <c r="D21" s="18"/>
      <c r="E21" s="11">
        <v>4</v>
      </c>
      <c r="F21" s="11"/>
      <c r="G21" s="48">
        <v>5.6</v>
      </c>
      <c r="H21" s="11"/>
      <c r="I21" s="48">
        <v>5.5</v>
      </c>
      <c r="J21" s="11"/>
      <c r="K21" s="48">
        <v>-2.2999999999999998</v>
      </c>
      <c r="L21" s="1"/>
      <c r="M21" s="1"/>
      <c r="N21" s="1"/>
      <c r="O21" s="1"/>
      <c r="P21" s="1"/>
      <c r="Q21" s="1"/>
      <c r="R21" s="1"/>
      <c r="S21" s="1"/>
      <c r="T21" s="1"/>
      <c r="U21" s="1"/>
      <c r="V21" s="1"/>
      <c r="W21" s="1"/>
      <c r="X21" s="1"/>
      <c r="Y21" s="1"/>
      <c r="Z21" s="1"/>
    </row>
    <row r="22" spans="1:26" ht="18.75" customHeight="1" x14ac:dyDescent="0.2">
      <c r="A22" s="6" t="s">
        <v>189</v>
      </c>
      <c r="B22" s="1"/>
      <c r="C22" s="70">
        <v>15.4</v>
      </c>
      <c r="D22" s="11"/>
      <c r="E22" s="70">
        <v>33.299999999999997</v>
      </c>
      <c r="F22" s="11"/>
      <c r="G22" s="70">
        <v>49.4</v>
      </c>
      <c r="H22" s="11"/>
      <c r="I22" s="70">
        <v>64.3</v>
      </c>
      <c r="J22" s="11"/>
      <c r="K22" s="70">
        <v>12.9</v>
      </c>
      <c r="L22" s="1"/>
      <c r="M22" s="1"/>
      <c r="N22" s="1"/>
      <c r="O22" s="1"/>
      <c r="P22" s="1"/>
      <c r="Q22" s="1"/>
      <c r="R22" s="1"/>
      <c r="S22" s="1"/>
      <c r="T22" s="1"/>
      <c r="U22" s="1"/>
      <c r="V22" s="1"/>
      <c r="W22" s="1"/>
      <c r="X22" s="1"/>
      <c r="Y22" s="1"/>
      <c r="Z22" s="1"/>
    </row>
    <row r="23" spans="1:26" ht="18.75" customHeight="1" x14ac:dyDescent="0.2">
      <c r="A23" s="6" t="s">
        <v>225</v>
      </c>
      <c r="B23" s="1"/>
      <c r="C23" s="48">
        <v>1.4</v>
      </c>
      <c r="D23" s="18"/>
      <c r="E23" s="48">
        <v>3.1</v>
      </c>
      <c r="F23" s="11"/>
      <c r="G23" s="48">
        <v>4.7</v>
      </c>
      <c r="H23" s="11"/>
      <c r="I23" s="48">
        <v>6.2</v>
      </c>
      <c r="J23" s="11"/>
      <c r="K23" s="48">
        <v>1.6</v>
      </c>
      <c r="L23" s="1"/>
      <c r="M23" s="1"/>
      <c r="N23" s="1"/>
      <c r="O23" s="1"/>
      <c r="P23" s="1"/>
      <c r="Q23" s="1"/>
      <c r="R23" s="1"/>
      <c r="S23" s="1"/>
      <c r="T23" s="1"/>
      <c r="U23" s="1"/>
      <c r="V23" s="1"/>
      <c r="W23" s="1"/>
      <c r="X23" s="1"/>
      <c r="Y23" s="1"/>
      <c r="Z23" s="1"/>
    </row>
    <row r="24" spans="1:26" ht="18.75" customHeight="1" x14ac:dyDescent="0.2">
      <c r="A24" s="6" t="s">
        <v>194</v>
      </c>
      <c r="B24" s="1"/>
      <c r="C24" s="35">
        <v>1.3</v>
      </c>
      <c r="D24" s="18"/>
      <c r="E24" s="35">
        <v>2.7</v>
      </c>
      <c r="F24" s="11"/>
      <c r="G24" s="35">
        <v>4.4000000000000004</v>
      </c>
      <c r="H24" s="11"/>
      <c r="I24" s="35">
        <v>6.2</v>
      </c>
      <c r="J24" s="11"/>
      <c r="K24" s="35">
        <v>1.4</v>
      </c>
      <c r="L24" s="1"/>
      <c r="M24" s="1"/>
      <c r="N24" s="1"/>
      <c r="O24" s="1"/>
      <c r="P24" s="1"/>
      <c r="Q24" s="1"/>
      <c r="R24" s="1"/>
      <c r="S24" s="1"/>
      <c r="T24" s="1"/>
      <c r="U24" s="1"/>
      <c r="V24" s="1"/>
      <c r="W24" s="1"/>
      <c r="X24" s="1"/>
      <c r="Y24" s="1"/>
      <c r="Z24" s="1"/>
    </row>
    <row r="25" spans="1:26" ht="18.75" customHeight="1" x14ac:dyDescent="0.2">
      <c r="A25" s="113" t="s">
        <v>226</v>
      </c>
      <c r="B25" s="1"/>
      <c r="C25" s="48">
        <v>18.100000000000001</v>
      </c>
      <c r="D25" s="11"/>
      <c r="E25" s="48">
        <v>39.1</v>
      </c>
      <c r="F25" s="11"/>
      <c r="G25" s="48">
        <v>58.5</v>
      </c>
      <c r="H25" s="11"/>
      <c r="I25" s="48">
        <v>76.7</v>
      </c>
      <c r="J25" s="11"/>
      <c r="K25" s="48">
        <v>15.9</v>
      </c>
      <c r="L25" s="1"/>
      <c r="M25" s="1"/>
      <c r="N25" s="1"/>
      <c r="O25" s="1"/>
      <c r="P25" s="1"/>
      <c r="Q25" s="1"/>
      <c r="R25" s="1"/>
      <c r="S25" s="1"/>
      <c r="T25" s="1"/>
      <c r="U25" s="1"/>
      <c r="V25" s="1"/>
      <c r="W25" s="1"/>
      <c r="X25" s="1"/>
      <c r="Y25" s="1"/>
      <c r="Z25" s="1"/>
    </row>
    <row r="26" spans="1:26" ht="18.75" customHeight="1" x14ac:dyDescent="0.2">
      <c r="A26" s="101" t="s">
        <v>227</v>
      </c>
      <c r="B26" s="1"/>
      <c r="C26" s="48">
        <v>0.5</v>
      </c>
      <c r="D26" s="18"/>
      <c r="E26" s="11">
        <v>1</v>
      </c>
      <c r="F26" s="11"/>
      <c r="G26" s="48">
        <v>1.5</v>
      </c>
      <c r="H26" s="11"/>
      <c r="I26" s="11">
        <v>2</v>
      </c>
      <c r="J26" s="11"/>
      <c r="K26" s="48">
        <v>0.5</v>
      </c>
      <c r="L26" s="1"/>
      <c r="M26" s="1"/>
      <c r="N26" s="1"/>
      <c r="O26" s="1"/>
      <c r="P26" s="1"/>
      <c r="Q26" s="1"/>
      <c r="R26" s="1"/>
      <c r="S26" s="1"/>
      <c r="T26" s="1"/>
      <c r="U26" s="1"/>
      <c r="V26" s="1"/>
      <c r="W26" s="1"/>
      <c r="X26" s="1"/>
      <c r="Y26" s="1"/>
      <c r="Z26" s="1"/>
    </row>
    <row r="27" spans="1:26" ht="18.75" customHeight="1" x14ac:dyDescent="0.2">
      <c r="A27" s="101" t="s">
        <v>10</v>
      </c>
      <c r="B27" s="1"/>
      <c r="C27" s="49">
        <v>17.600000000000001</v>
      </c>
      <c r="D27" s="11"/>
      <c r="E27" s="49">
        <v>38.1</v>
      </c>
      <c r="F27" s="11"/>
      <c r="G27" s="14">
        <v>57</v>
      </c>
      <c r="H27" s="11"/>
      <c r="I27" s="49">
        <v>74.7</v>
      </c>
      <c r="J27" s="11"/>
      <c r="K27" s="49">
        <v>15.4</v>
      </c>
      <c r="L27" s="1"/>
      <c r="M27" s="1"/>
      <c r="N27" s="1"/>
      <c r="O27" s="1"/>
      <c r="P27" s="1"/>
      <c r="Q27" s="1"/>
      <c r="R27" s="1"/>
      <c r="S27" s="1"/>
      <c r="T27" s="1"/>
      <c r="U27" s="1"/>
      <c r="V27" s="1"/>
      <c r="W27" s="1"/>
      <c r="X27" s="1"/>
      <c r="Y27" s="1"/>
      <c r="Z27" s="1"/>
    </row>
    <row r="28" spans="1:26" ht="18.75" customHeight="1" x14ac:dyDescent="0.2">
      <c r="A28" s="1"/>
      <c r="B28" s="1"/>
      <c r="C28" s="8"/>
      <c r="D28" s="8"/>
      <c r="E28" s="8"/>
      <c r="F28" s="8"/>
      <c r="G28" s="8"/>
      <c r="H28" s="8"/>
      <c r="I28" s="8"/>
      <c r="J28" s="8"/>
      <c r="K28" s="8"/>
      <c r="L28" s="1"/>
      <c r="M28" s="1"/>
      <c r="N28" s="1"/>
      <c r="O28" s="1"/>
      <c r="P28" s="1"/>
      <c r="Q28" s="1"/>
      <c r="R28" s="1"/>
      <c r="S28" s="1"/>
      <c r="T28" s="1"/>
      <c r="U28" s="1"/>
      <c r="V28" s="1"/>
      <c r="W28" s="1"/>
      <c r="X28" s="1"/>
      <c r="Y28" s="1"/>
      <c r="Z28" s="1"/>
    </row>
    <row r="29" spans="1:26" ht="18.75" customHeight="1" x14ac:dyDescent="0.2">
      <c r="A29" s="1"/>
      <c r="B29" s="1"/>
      <c r="C29" s="8"/>
      <c r="D29" s="8"/>
      <c r="E29" s="8"/>
      <c r="F29" s="8"/>
      <c r="G29" s="8"/>
      <c r="H29" s="8"/>
      <c r="I29" s="8"/>
      <c r="J29" s="8"/>
      <c r="K29" s="8"/>
      <c r="L29" s="1"/>
      <c r="M29" s="1"/>
      <c r="N29" s="1"/>
      <c r="O29" s="1"/>
      <c r="P29" s="1"/>
      <c r="Q29" s="1"/>
      <c r="R29" s="1"/>
      <c r="S29" s="1"/>
      <c r="T29" s="1"/>
      <c r="U29" s="1"/>
      <c r="V29" s="1"/>
      <c r="W29" s="1"/>
      <c r="X29" s="1"/>
      <c r="Y29" s="1"/>
      <c r="Z29" s="1"/>
    </row>
    <row r="30" spans="1:26" ht="18.75" customHeight="1" x14ac:dyDescent="0.2">
      <c r="A30" s="1"/>
      <c r="B30" s="1"/>
      <c r="C30" s="77" t="s">
        <v>229</v>
      </c>
      <c r="D30" s="8"/>
      <c r="E30" s="77" t="s">
        <v>230</v>
      </c>
      <c r="F30" s="8"/>
      <c r="G30" s="77" t="s">
        <v>231</v>
      </c>
      <c r="H30" s="8"/>
      <c r="I30" s="77" t="s">
        <v>232</v>
      </c>
      <c r="J30" s="8"/>
      <c r="K30" s="77" t="s">
        <v>233</v>
      </c>
      <c r="L30" s="1"/>
      <c r="M30" s="1"/>
      <c r="N30" s="1"/>
      <c r="O30" s="1"/>
      <c r="P30" s="1"/>
      <c r="Q30" s="1"/>
      <c r="R30" s="1"/>
      <c r="S30" s="1"/>
      <c r="T30" s="1"/>
      <c r="U30" s="1"/>
      <c r="V30" s="1"/>
      <c r="W30" s="1"/>
      <c r="X30" s="1"/>
      <c r="Y30" s="1"/>
      <c r="Z30" s="1"/>
    </row>
    <row r="31" spans="1:26" ht="18.75" customHeight="1" x14ac:dyDescent="0.2">
      <c r="A31" s="6" t="s">
        <v>234</v>
      </c>
      <c r="B31" s="1"/>
      <c r="C31" s="47">
        <v>191.6</v>
      </c>
      <c r="D31" s="8"/>
      <c r="E31" s="34">
        <v>201</v>
      </c>
      <c r="F31" s="8"/>
      <c r="G31" s="47">
        <v>202.7</v>
      </c>
      <c r="H31" s="8"/>
      <c r="I31" s="78">
        <v>211.9</v>
      </c>
      <c r="J31" s="8"/>
      <c r="K31" s="79">
        <v>191.4</v>
      </c>
      <c r="L31" s="1"/>
      <c r="M31" s="1"/>
      <c r="N31" s="1"/>
      <c r="O31" s="1"/>
      <c r="P31" s="1"/>
      <c r="Q31" s="1"/>
      <c r="R31" s="1"/>
      <c r="S31" s="80"/>
      <c r="T31" s="1"/>
      <c r="U31" s="1"/>
      <c r="V31" s="1"/>
      <c r="W31" s="1"/>
      <c r="X31" s="1"/>
      <c r="Y31" s="1"/>
      <c r="Z31" s="1"/>
    </row>
    <row r="32" spans="1:26" ht="18.75" customHeight="1" x14ac:dyDescent="0.2">
      <c r="A32" s="6" t="s">
        <v>235</v>
      </c>
      <c r="B32" s="1"/>
      <c r="C32" s="47">
        <v>177.8</v>
      </c>
      <c r="D32" s="8"/>
      <c r="E32" s="47">
        <v>183.2</v>
      </c>
      <c r="F32" s="8"/>
      <c r="G32" s="47">
        <v>190.4</v>
      </c>
      <c r="H32" s="8"/>
      <c r="I32" s="34">
        <v>199</v>
      </c>
      <c r="J32" s="8"/>
      <c r="K32" s="34">
        <v>173.6</v>
      </c>
      <c r="L32" s="1"/>
      <c r="M32" s="1"/>
      <c r="N32" s="1"/>
      <c r="O32" s="1"/>
      <c r="P32" s="1"/>
      <c r="Q32" s="1"/>
      <c r="R32" s="1"/>
      <c r="S32" s="1"/>
      <c r="T32" s="1"/>
      <c r="U32" s="1"/>
      <c r="V32" s="1"/>
      <c r="W32" s="1"/>
      <c r="X32" s="1"/>
      <c r="Y32" s="1"/>
      <c r="Z32" s="1"/>
    </row>
    <row r="33" spans="1:26" ht="18.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sheetData>
  <mergeCells count="3">
    <mergeCell ref="A1:K1"/>
    <mergeCell ref="A2:K2"/>
    <mergeCell ref="A3:K3"/>
  </mergeCells>
  <printOptions horizontalCentered="1"/>
  <pageMargins left="0.7" right="0.7" top="0.75" bottom="0.75" header="0.3" footer="0.3"/>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Summary</vt:lpstr>
      <vt:lpstr>Reconciliation of HO QS </vt:lpstr>
      <vt:lpstr>Balance Sheet</vt:lpstr>
      <vt:lpstr>Income Statement</vt:lpstr>
      <vt:lpstr>Comprehensive Income</vt:lpstr>
      <vt:lpstr>Equity</vt:lpstr>
      <vt:lpstr>Cash Flow</vt:lpstr>
      <vt:lpstr>Fixed Maturity Exhibit</vt:lpstr>
      <vt:lpstr>Net Investment Income</vt:lpstr>
      <vt:lpstr>Taxes</vt:lpstr>
      <vt:lpstr>Premium Comparison</vt:lpstr>
      <vt:lpstr>NWP Comparison Excluding HO QS</vt:lpstr>
      <vt:lpstr>Current Year Cat Ratio</vt:lpstr>
      <vt:lpstr>Prior Year Cat Ratio</vt:lpstr>
      <vt:lpstr>Loss Cost Trends</vt:lpstr>
      <vt:lpstr>Summary!Print_Area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1Q 2015 Management Packet WB</dc:title>
  <dc:creator>Workiva - Mark Svensson</dc:creator>
  <cp:lastModifiedBy>Svensson, Mark</cp:lastModifiedBy>
  <cp:lastPrinted>2015-04-29T19:44:12Z</cp:lastPrinted>
  <dcterms:created xsi:type="dcterms:W3CDTF">2015-04-28T18:14:01Z</dcterms:created>
  <dcterms:modified xsi:type="dcterms:W3CDTF">2015-04-29T19:44:57Z</dcterms:modified>
</cp:coreProperties>
</file>